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DieseArbeitsmappe" defaultThemeVersion="124226"/>
  <bookViews>
    <workbookView xWindow="-15" yWindow="-15" windowWidth="14520" windowHeight="12570" tabRatio="653" activeTab="2"/>
  </bookViews>
  <sheets>
    <sheet name="Bewertungen" sheetId="11" r:id="rId1"/>
    <sheet name="Pflegegrad" sheetId="2" r:id="rId2"/>
    <sheet name="Anleitung" sheetId="12" r:id="rId3"/>
    <sheet name="Richtlinien" sheetId="13" r:id="rId4"/>
    <sheet name="Haushalt" sheetId="10" r:id="rId5"/>
    <sheet name="Außer Haus" sheetId="9" r:id="rId6"/>
    <sheet name="M1" sheetId="1" r:id="rId7"/>
    <sheet name="M2" sheetId="4" r:id="rId8"/>
    <sheet name="M3" sheetId="5" r:id="rId9"/>
    <sheet name="M4" sheetId="6" r:id="rId10"/>
    <sheet name="M5" sheetId="7" r:id="rId11"/>
    <sheet name="M6" sheetId="8" r:id="rId12"/>
    <sheet name="Druckvorlage" sheetId="14" r:id="rId13"/>
  </sheets>
  <definedNames>
    <definedName name="_xlnm.Print_Area" localSheetId="12">Druckvorlage!$A$1:$I$104</definedName>
  </definedNames>
  <calcPr calcId="145621"/>
</workbook>
</file>

<file path=xl/calcChain.xml><?xml version="1.0" encoding="utf-8"?>
<calcChain xmlns="http://schemas.openxmlformats.org/spreadsheetml/2006/main">
  <c r="I104" i="11" l="1"/>
  <c r="I103" i="11"/>
  <c r="I102" i="11"/>
  <c r="I101" i="11"/>
  <c r="I100" i="11"/>
  <c r="I99" i="11"/>
  <c r="I94" i="11"/>
  <c r="I92" i="11"/>
  <c r="I90" i="11"/>
  <c r="I89" i="11"/>
  <c r="I87" i="11"/>
  <c r="I85" i="11"/>
  <c r="I84" i="11"/>
  <c r="I83" i="11"/>
  <c r="I82" i="11"/>
  <c r="I81" i="11"/>
  <c r="I80" i="11"/>
  <c r="I79" i="11"/>
  <c r="I78" i="11"/>
  <c r="I77" i="11"/>
  <c r="I76" i="11"/>
  <c r="I75" i="11"/>
  <c r="I66" i="11"/>
  <c r="I62" i="11"/>
  <c r="I61" i="11"/>
  <c r="I59" i="11"/>
  <c r="I58" i="11"/>
  <c r="I57" i="11"/>
  <c r="I56" i="11"/>
  <c r="I55" i="11"/>
  <c r="I54" i="11"/>
  <c r="I53" i="11"/>
  <c r="I52" i="11"/>
  <c r="I51" i="11"/>
  <c r="I50" i="11"/>
  <c r="I45" i="11"/>
  <c r="I44" i="11"/>
  <c r="I43" i="11"/>
  <c r="I42" i="11"/>
  <c r="I41" i="11"/>
  <c r="I40" i="11"/>
  <c r="I39" i="11"/>
  <c r="I38" i="11"/>
  <c r="I37" i="11"/>
  <c r="I36" i="11"/>
  <c r="I35" i="11"/>
  <c r="I34" i="11"/>
  <c r="I33" i="11"/>
  <c r="I28" i="11"/>
  <c r="I27" i="11"/>
  <c r="I26" i="11"/>
  <c r="I25" i="11"/>
  <c r="I24" i="11"/>
  <c r="I23" i="11"/>
  <c r="I22" i="11"/>
  <c r="I21" i="11"/>
  <c r="I20" i="11"/>
  <c r="I19" i="11"/>
  <c r="I18" i="11"/>
  <c r="H104" i="14" l="1"/>
  <c r="H103" i="14"/>
  <c r="H102" i="14"/>
  <c r="H101" i="14"/>
  <c r="H100" i="14"/>
  <c r="H99" i="14"/>
  <c r="G97" i="14"/>
  <c r="F97" i="14"/>
  <c r="E97" i="14"/>
  <c r="D97" i="14"/>
  <c r="C97" i="14"/>
  <c r="H94" i="14"/>
  <c r="H92" i="14"/>
  <c r="H90" i="14"/>
  <c r="H89" i="14"/>
  <c r="H87" i="14"/>
  <c r="H85" i="14"/>
  <c r="H84" i="14"/>
  <c r="H83" i="14"/>
  <c r="H82" i="14"/>
  <c r="H81" i="14"/>
  <c r="H80" i="14"/>
  <c r="H79" i="14"/>
  <c r="H78" i="14"/>
  <c r="H77" i="14"/>
  <c r="H76" i="14"/>
  <c r="H75" i="14"/>
  <c r="G70" i="14"/>
  <c r="F70" i="14"/>
  <c r="E70" i="14"/>
  <c r="D70" i="14"/>
  <c r="C70" i="14"/>
  <c r="H66" i="14"/>
  <c r="H62" i="14"/>
  <c r="H61" i="14"/>
  <c r="H59" i="14"/>
  <c r="H58" i="14"/>
  <c r="H57" i="14"/>
  <c r="H56" i="14"/>
  <c r="H55" i="14"/>
  <c r="H54" i="14"/>
  <c r="H53" i="14"/>
  <c r="H52" i="14"/>
  <c r="H51" i="14"/>
  <c r="H50" i="14"/>
  <c r="G48" i="14"/>
  <c r="F48" i="14"/>
  <c r="E48" i="14"/>
  <c r="D48" i="14"/>
  <c r="C48" i="14"/>
  <c r="H45" i="14"/>
  <c r="H44" i="14"/>
  <c r="H43" i="14"/>
  <c r="H42" i="14"/>
  <c r="H41" i="14"/>
  <c r="H40" i="14"/>
  <c r="H39" i="14"/>
  <c r="H38" i="14"/>
  <c r="H37" i="14"/>
  <c r="H36" i="14"/>
  <c r="H35" i="14"/>
  <c r="H34" i="14"/>
  <c r="H33" i="14"/>
  <c r="G31" i="14"/>
  <c r="F31" i="14"/>
  <c r="E31" i="14"/>
  <c r="D31" i="14"/>
  <c r="C31" i="14"/>
  <c r="H28" i="14"/>
  <c r="H27" i="14"/>
  <c r="H26" i="14"/>
  <c r="H25" i="14"/>
  <c r="H24" i="14"/>
  <c r="H23" i="14"/>
  <c r="H22" i="14"/>
  <c r="H21" i="14"/>
  <c r="H20" i="14"/>
  <c r="H19" i="14"/>
  <c r="H18" i="14"/>
  <c r="G16" i="14"/>
  <c r="F16" i="14"/>
  <c r="E16" i="14"/>
  <c r="D16" i="14"/>
  <c r="C16" i="14"/>
  <c r="H10" i="14"/>
  <c r="H9" i="14"/>
  <c r="H8" i="14"/>
  <c r="H7" i="14"/>
  <c r="H6" i="14"/>
  <c r="G2" i="14"/>
  <c r="F2" i="14"/>
  <c r="E2" i="14"/>
  <c r="D2" i="14"/>
  <c r="C2" i="14"/>
  <c r="I10" i="11" l="1"/>
  <c r="I9" i="11"/>
  <c r="I8" i="11"/>
  <c r="I7" i="11"/>
  <c r="I6" i="11"/>
  <c r="H97" i="11"/>
  <c r="G97" i="11"/>
  <c r="F97" i="11"/>
  <c r="E97" i="11"/>
  <c r="D97" i="11"/>
  <c r="H70" i="11"/>
  <c r="G70" i="11"/>
  <c r="F70" i="11"/>
  <c r="E70" i="11"/>
  <c r="D70" i="11"/>
  <c r="G48" i="11"/>
  <c r="F48" i="11"/>
  <c r="E48" i="11"/>
  <c r="D48" i="11"/>
  <c r="H31" i="11"/>
  <c r="G31" i="11"/>
  <c r="F31" i="11"/>
  <c r="E31" i="11"/>
  <c r="D31" i="11"/>
  <c r="H16" i="11"/>
  <c r="G16" i="11"/>
  <c r="F16" i="11"/>
  <c r="E16" i="11"/>
  <c r="D16" i="11"/>
  <c r="H2" i="11"/>
  <c r="G2" i="11"/>
  <c r="F2" i="11"/>
  <c r="E2" i="11"/>
  <c r="D2" i="11"/>
  <c r="F32" i="8"/>
  <c r="F31" i="8"/>
  <c r="F30" i="8"/>
  <c r="F29" i="8"/>
  <c r="F27" i="8"/>
  <c r="F26" i="8"/>
  <c r="F25" i="8"/>
  <c r="F24" i="8"/>
  <c r="F22" i="8"/>
  <c r="F21" i="8"/>
  <c r="F20" i="8"/>
  <c r="F19" i="8"/>
  <c r="F17" i="8"/>
  <c r="F16" i="8"/>
  <c r="F15" i="8"/>
  <c r="F14" i="8"/>
  <c r="F12" i="8"/>
  <c r="F11" i="8"/>
  <c r="F10" i="8"/>
  <c r="F9" i="8"/>
  <c r="F5" i="8"/>
  <c r="F6" i="8"/>
  <c r="F7" i="8"/>
  <c r="F4" i="8"/>
  <c r="F77" i="7"/>
  <c r="F76" i="7"/>
  <c r="F75" i="7"/>
  <c r="F73" i="7"/>
  <c r="F72" i="7"/>
  <c r="F71" i="7"/>
  <c r="F69" i="7"/>
  <c r="F68" i="7"/>
  <c r="F67" i="7"/>
  <c r="F83" i="7"/>
  <c r="F82" i="7"/>
  <c r="F81" i="7"/>
  <c r="F80" i="7"/>
  <c r="F65" i="7"/>
  <c r="F64" i="7"/>
  <c r="F63" i="7"/>
  <c r="F62" i="7"/>
  <c r="F59" i="7"/>
  <c r="F58" i="7"/>
  <c r="F57" i="7"/>
  <c r="F56" i="7"/>
  <c r="F54" i="7"/>
  <c r="F53" i="7"/>
  <c r="F52" i="7"/>
  <c r="F51" i="7"/>
  <c r="F49" i="7"/>
  <c r="F48" i="7"/>
  <c r="F47" i="7"/>
  <c r="F46" i="7"/>
  <c r="F44" i="7"/>
  <c r="F43" i="7"/>
  <c r="F42" i="7"/>
  <c r="F41" i="7"/>
  <c r="F38" i="7"/>
  <c r="F37" i="7"/>
  <c r="F36" i="7"/>
  <c r="F35" i="7"/>
  <c r="F33" i="7"/>
  <c r="F32" i="7"/>
  <c r="F31" i="7"/>
  <c r="F30" i="7"/>
  <c r="F28" i="7"/>
  <c r="F27" i="7"/>
  <c r="F26" i="7"/>
  <c r="F25" i="7"/>
  <c r="F23" i="7"/>
  <c r="F22" i="7"/>
  <c r="F21" i="7"/>
  <c r="F20" i="7"/>
  <c r="F18" i="7"/>
  <c r="F17" i="7"/>
  <c r="F16" i="7"/>
  <c r="F15" i="7"/>
  <c r="F13" i="7"/>
  <c r="F12" i="7"/>
  <c r="F11" i="7"/>
  <c r="F10" i="7"/>
  <c r="F6" i="7"/>
  <c r="F7" i="7"/>
  <c r="F8" i="7"/>
  <c r="F5" i="7"/>
  <c r="F73" i="6"/>
  <c r="F72" i="6"/>
  <c r="F71" i="6"/>
  <c r="F70" i="6"/>
  <c r="F69" i="6"/>
  <c r="F64" i="6"/>
  <c r="F63" i="6"/>
  <c r="F62" i="6"/>
  <c r="F61" i="6"/>
  <c r="F60" i="6"/>
  <c r="F58" i="6"/>
  <c r="F57" i="6"/>
  <c r="F56" i="6"/>
  <c r="F55" i="6"/>
  <c r="F54" i="6"/>
  <c r="F52" i="6"/>
  <c r="F51" i="6"/>
  <c r="F50" i="6"/>
  <c r="F49" i="6"/>
  <c r="F47" i="6"/>
  <c r="F46" i="6"/>
  <c r="F45" i="6"/>
  <c r="F44" i="6"/>
  <c r="F42" i="6"/>
  <c r="F41" i="6"/>
  <c r="F40" i="6"/>
  <c r="F39" i="6"/>
  <c r="F37" i="6"/>
  <c r="F36" i="6"/>
  <c r="F35" i="6"/>
  <c r="F34" i="6"/>
  <c r="F32" i="6"/>
  <c r="F31" i="6"/>
  <c r="F30" i="6"/>
  <c r="F29" i="6"/>
  <c r="F27" i="6"/>
  <c r="F26" i="6"/>
  <c r="F25" i="6"/>
  <c r="F24" i="6"/>
  <c r="F22" i="6"/>
  <c r="F21" i="6"/>
  <c r="F20" i="6"/>
  <c r="F19" i="6"/>
  <c r="F17" i="6"/>
  <c r="F16" i="6"/>
  <c r="F15" i="6"/>
  <c r="F14" i="6"/>
  <c r="F12" i="6"/>
  <c r="F11" i="6"/>
  <c r="F10" i="6"/>
  <c r="F9" i="6"/>
  <c r="F5" i="6"/>
  <c r="F6" i="6"/>
  <c r="F7" i="6"/>
  <c r="F4" i="6"/>
  <c r="F67" i="5"/>
  <c r="F66" i="5"/>
  <c r="F65" i="5"/>
  <c r="F64" i="5"/>
  <c r="F62" i="5"/>
  <c r="F61" i="5"/>
  <c r="F60" i="5"/>
  <c r="F59" i="5"/>
  <c r="F57" i="5"/>
  <c r="F56" i="5"/>
  <c r="F55" i="5"/>
  <c r="F54" i="5"/>
  <c r="F52" i="5"/>
  <c r="F51" i="5"/>
  <c r="F50" i="5"/>
  <c r="F49" i="5"/>
  <c r="F47" i="5"/>
  <c r="F46" i="5"/>
  <c r="F45" i="5"/>
  <c r="F44" i="5"/>
  <c r="F42" i="5"/>
  <c r="F41" i="5"/>
  <c r="F40" i="5"/>
  <c r="F39" i="5"/>
  <c r="F37" i="5"/>
  <c r="F36" i="5"/>
  <c r="F35" i="5"/>
  <c r="F34" i="5"/>
  <c r="F32" i="5"/>
  <c r="F31" i="5"/>
  <c r="F30" i="5"/>
  <c r="F29" i="5"/>
  <c r="F27" i="5"/>
  <c r="F26" i="5"/>
  <c r="F25" i="5"/>
  <c r="F24" i="5"/>
  <c r="F22" i="5"/>
  <c r="F21" i="5"/>
  <c r="F20" i="5"/>
  <c r="F19" i="5"/>
  <c r="F17" i="5"/>
  <c r="F16" i="5"/>
  <c r="F15" i="5"/>
  <c r="F14" i="5"/>
  <c r="F12" i="5"/>
  <c r="F11" i="5"/>
  <c r="F10" i="5"/>
  <c r="F9" i="5"/>
  <c r="F5" i="5"/>
  <c r="F6" i="5"/>
  <c r="F7" i="5"/>
  <c r="F4" i="5"/>
  <c r="F57" i="4" l="1"/>
  <c r="F56" i="4"/>
  <c r="F55" i="4"/>
  <c r="F54" i="4"/>
  <c r="F52" i="4"/>
  <c r="F51" i="4"/>
  <c r="F50" i="4"/>
  <c r="F49" i="4"/>
  <c r="F47" i="4"/>
  <c r="F46" i="4"/>
  <c r="F45" i="4"/>
  <c r="F44" i="4"/>
  <c r="F42" i="4"/>
  <c r="F41" i="4"/>
  <c r="F40" i="4"/>
  <c r="F39" i="4"/>
  <c r="F37" i="4"/>
  <c r="F36" i="4"/>
  <c r="F35" i="4"/>
  <c r="F34" i="4"/>
  <c r="F32" i="4"/>
  <c r="F31" i="4"/>
  <c r="F30" i="4"/>
  <c r="F29" i="4"/>
  <c r="F27" i="4"/>
  <c r="F26" i="4"/>
  <c r="F25" i="4"/>
  <c r="F24" i="4"/>
  <c r="F22" i="4"/>
  <c r="F21" i="4"/>
  <c r="F20" i="4"/>
  <c r="F19" i="4"/>
  <c r="F17" i="4"/>
  <c r="F16" i="4"/>
  <c r="F15" i="4"/>
  <c r="F14" i="4"/>
  <c r="F12" i="4"/>
  <c r="F11" i="4"/>
  <c r="F10" i="4"/>
  <c r="F9" i="4"/>
  <c r="F5" i="4"/>
  <c r="F6" i="4"/>
  <c r="F7" i="4"/>
  <c r="F4" i="4"/>
  <c r="F27" i="1"/>
  <c r="F26" i="1"/>
  <c r="F25" i="1"/>
  <c r="F24" i="1"/>
  <c r="F22" i="1"/>
  <c r="F21" i="1"/>
  <c r="F20" i="1"/>
  <c r="F19" i="1"/>
  <c r="F17" i="1"/>
  <c r="F16" i="1"/>
  <c r="F15" i="1"/>
  <c r="F14" i="1"/>
  <c r="F12" i="1"/>
  <c r="F11" i="1"/>
  <c r="F10" i="1"/>
  <c r="F9" i="1"/>
  <c r="F5" i="1"/>
  <c r="F6" i="1"/>
  <c r="F7" i="1"/>
  <c r="F4" i="1"/>
  <c r="G69" i="6" l="1"/>
  <c r="I69" i="6" s="1"/>
  <c r="J4" i="9" l="1"/>
  <c r="G77" i="7" l="1"/>
  <c r="G76" i="7"/>
  <c r="I76" i="7" s="1"/>
  <c r="G73" i="7"/>
  <c r="G72" i="7"/>
  <c r="I72" i="7" s="1"/>
  <c r="G69" i="7"/>
  <c r="G68" i="7"/>
  <c r="I68" i="7" s="1"/>
  <c r="G64" i="7"/>
  <c r="I64" i="7" s="1"/>
  <c r="G63" i="7"/>
  <c r="G65" i="7" l="1"/>
  <c r="I65" i="7" s="1"/>
  <c r="G44" i="6"/>
  <c r="I44" i="6" s="1"/>
  <c r="G39" i="6"/>
  <c r="I39" i="6" s="1"/>
  <c r="G61" i="6"/>
  <c r="I61" i="6" s="1"/>
  <c r="G55" i="6"/>
  <c r="I55" i="6" s="1"/>
  <c r="G4" i="6"/>
  <c r="I4" i="6" s="1"/>
  <c r="G5" i="6"/>
  <c r="I5" i="6" s="1"/>
  <c r="G6" i="6"/>
  <c r="I6" i="6" s="1"/>
  <c r="G7" i="6"/>
  <c r="I7" i="6" s="1"/>
  <c r="G9" i="6"/>
  <c r="I9" i="6" s="1"/>
  <c r="G10" i="6"/>
  <c r="I10" i="6" s="1"/>
  <c r="G11" i="6"/>
  <c r="I11" i="6" s="1"/>
  <c r="G12" i="6"/>
  <c r="I12" i="6" s="1"/>
  <c r="G14" i="6"/>
  <c r="I14" i="6" s="1"/>
  <c r="G15" i="6"/>
  <c r="I15" i="6" s="1"/>
  <c r="G16" i="6"/>
  <c r="I16" i="6" s="1"/>
  <c r="G17" i="6"/>
  <c r="I17" i="6" s="1"/>
  <c r="G19" i="6"/>
  <c r="I19" i="6" s="1"/>
  <c r="G20" i="6"/>
  <c r="I20" i="6" s="1"/>
  <c r="G21" i="6"/>
  <c r="I21" i="6" s="1"/>
  <c r="G22" i="6"/>
  <c r="I22" i="6" s="1"/>
  <c r="G24" i="6"/>
  <c r="I24" i="6" s="1"/>
  <c r="G25" i="6"/>
  <c r="I25" i="6" s="1"/>
  <c r="G26" i="6"/>
  <c r="I26" i="6" s="1"/>
  <c r="G27" i="6"/>
  <c r="I27" i="6" s="1"/>
  <c r="G29" i="6"/>
  <c r="I29" i="6" s="1"/>
  <c r="G30" i="6"/>
  <c r="I30" i="6" s="1"/>
  <c r="G31" i="6"/>
  <c r="I31" i="6" s="1"/>
  <c r="G32" i="6"/>
  <c r="I32" i="6" s="1"/>
  <c r="G34" i="6"/>
  <c r="I34" i="6" s="1"/>
  <c r="G35" i="6"/>
  <c r="I35" i="6" s="1"/>
  <c r="G36" i="6"/>
  <c r="I36" i="6" s="1"/>
  <c r="G37" i="6"/>
  <c r="I37" i="6" s="1"/>
  <c r="G40" i="6"/>
  <c r="I40" i="6" s="1"/>
  <c r="G41" i="6"/>
  <c r="I41" i="6" s="1"/>
  <c r="G42" i="6"/>
  <c r="I42" i="6" s="1"/>
  <c r="G45" i="6"/>
  <c r="I45" i="6" s="1"/>
  <c r="G46" i="6"/>
  <c r="I46" i="6" s="1"/>
  <c r="G47" i="6"/>
  <c r="I47" i="6" s="1"/>
  <c r="G49" i="6"/>
  <c r="I49" i="6" s="1"/>
  <c r="G50" i="6"/>
  <c r="I50" i="6" s="1"/>
  <c r="G51" i="6"/>
  <c r="I51" i="6" s="1"/>
  <c r="G52" i="6"/>
  <c r="I52" i="6" s="1"/>
  <c r="G54" i="6"/>
  <c r="I54" i="6" s="1"/>
  <c r="G56" i="6"/>
  <c r="I56" i="6" s="1"/>
  <c r="G57" i="6"/>
  <c r="I57" i="6" s="1"/>
  <c r="G58" i="6"/>
  <c r="I58" i="6" s="1"/>
  <c r="G60" i="6"/>
  <c r="I60" i="6" s="1"/>
  <c r="G62" i="6"/>
  <c r="I62" i="6" s="1"/>
  <c r="G63" i="6"/>
  <c r="I63" i="6" s="1"/>
  <c r="G64" i="6"/>
  <c r="I64" i="6" s="1"/>
  <c r="G70" i="6"/>
  <c r="I70" i="6" s="1"/>
  <c r="G71" i="6"/>
  <c r="I71" i="6" s="1"/>
  <c r="G72" i="6"/>
  <c r="I72" i="6" s="1"/>
  <c r="G73" i="6"/>
  <c r="I73" i="6" s="1"/>
  <c r="G16" i="5"/>
  <c r="I16" i="5" s="1"/>
  <c r="G17" i="5"/>
  <c r="I17" i="5" s="1"/>
  <c r="G4" i="5"/>
  <c r="I4" i="5" s="1"/>
  <c r="G5" i="5"/>
  <c r="I5" i="5" s="1"/>
  <c r="G6" i="5"/>
  <c r="I6" i="5" s="1"/>
  <c r="G7" i="5"/>
  <c r="I7" i="5" s="1"/>
  <c r="G9" i="5"/>
  <c r="I9" i="5" s="1"/>
  <c r="G10" i="5"/>
  <c r="I10" i="5" s="1"/>
  <c r="G11" i="5"/>
  <c r="I11" i="5" s="1"/>
  <c r="G12" i="5"/>
  <c r="G14" i="5"/>
  <c r="I14" i="5" s="1"/>
  <c r="G15" i="5"/>
  <c r="I15" i="5" s="1"/>
  <c r="G19" i="5"/>
  <c r="I19" i="5" s="1"/>
  <c r="G20" i="5"/>
  <c r="I20" i="5" s="1"/>
  <c r="G21" i="5"/>
  <c r="I21" i="5" s="1"/>
  <c r="G22" i="5"/>
  <c r="I22" i="5" s="1"/>
  <c r="G24" i="5"/>
  <c r="I24" i="5" s="1"/>
  <c r="G25" i="5"/>
  <c r="I25" i="5" s="1"/>
  <c r="G26" i="5"/>
  <c r="I26" i="5" s="1"/>
  <c r="G27" i="5"/>
  <c r="I27" i="5" s="1"/>
  <c r="G29" i="5"/>
  <c r="I29" i="5" s="1"/>
  <c r="G30" i="5"/>
  <c r="I30" i="5" s="1"/>
  <c r="G31" i="5"/>
  <c r="I31" i="5" s="1"/>
  <c r="G32" i="5"/>
  <c r="I32" i="5" s="1"/>
  <c r="G34" i="5"/>
  <c r="I34" i="5" s="1"/>
  <c r="G35" i="5"/>
  <c r="I35" i="5" s="1"/>
  <c r="G36" i="5"/>
  <c r="I36" i="5" s="1"/>
  <c r="G37" i="5"/>
  <c r="I37" i="5" s="1"/>
  <c r="G39" i="5"/>
  <c r="I39" i="5" s="1"/>
  <c r="G40" i="5"/>
  <c r="I40" i="5" s="1"/>
  <c r="G41" i="5"/>
  <c r="I41" i="5" s="1"/>
  <c r="G42" i="5"/>
  <c r="I42" i="5" s="1"/>
  <c r="G44" i="5"/>
  <c r="I44" i="5" s="1"/>
  <c r="G45" i="5"/>
  <c r="I45" i="5" s="1"/>
  <c r="G46" i="5"/>
  <c r="I46" i="5" s="1"/>
  <c r="G47" i="5"/>
  <c r="I47" i="5" s="1"/>
  <c r="G49" i="5"/>
  <c r="I49" i="5" s="1"/>
  <c r="G50" i="5"/>
  <c r="I50" i="5" s="1"/>
  <c r="G51" i="5"/>
  <c r="I51" i="5" s="1"/>
  <c r="G52" i="5"/>
  <c r="I52" i="5" s="1"/>
  <c r="G54" i="5"/>
  <c r="I54" i="5" s="1"/>
  <c r="G55" i="5"/>
  <c r="I55" i="5" s="1"/>
  <c r="G56" i="5"/>
  <c r="I56" i="5" s="1"/>
  <c r="G57" i="5"/>
  <c r="I57" i="5" s="1"/>
  <c r="G59" i="5"/>
  <c r="I59" i="5" s="1"/>
  <c r="G60" i="5"/>
  <c r="I60" i="5" s="1"/>
  <c r="G61" i="5"/>
  <c r="I61" i="5" s="1"/>
  <c r="G62" i="5"/>
  <c r="I62" i="5" s="1"/>
  <c r="G64" i="5"/>
  <c r="I64" i="5" s="1"/>
  <c r="G65" i="5"/>
  <c r="I65" i="5" s="1"/>
  <c r="G66" i="5"/>
  <c r="I66" i="5" s="1"/>
  <c r="G67" i="5"/>
  <c r="I67" i="5" s="1"/>
  <c r="B8" i="2"/>
  <c r="B7" i="2"/>
  <c r="B6" i="2"/>
  <c r="B5" i="2"/>
  <c r="B4" i="2"/>
  <c r="B3" i="2"/>
  <c r="G29" i="8"/>
  <c r="I29" i="8" s="1"/>
  <c r="G30" i="8"/>
  <c r="I30" i="8" s="1"/>
  <c r="G31" i="8"/>
  <c r="I31" i="8" s="1"/>
  <c r="G32" i="8"/>
  <c r="I32" i="8" s="1"/>
  <c r="G4" i="8"/>
  <c r="I4" i="8" s="1"/>
  <c r="G5" i="8"/>
  <c r="I5" i="8" s="1"/>
  <c r="G6" i="8"/>
  <c r="I6" i="8" s="1"/>
  <c r="G7" i="8"/>
  <c r="I7" i="8" s="1"/>
  <c r="G9" i="8"/>
  <c r="I9" i="8" s="1"/>
  <c r="G10" i="8"/>
  <c r="I10" i="8" s="1"/>
  <c r="G11" i="8"/>
  <c r="I11" i="8" s="1"/>
  <c r="G12" i="8"/>
  <c r="I12" i="8" s="1"/>
  <c r="G14" i="8"/>
  <c r="I14" i="8" s="1"/>
  <c r="G15" i="8"/>
  <c r="I15" i="8" s="1"/>
  <c r="G16" i="8"/>
  <c r="I16" i="8" s="1"/>
  <c r="G17" i="8"/>
  <c r="I17" i="8" s="1"/>
  <c r="G19" i="8"/>
  <c r="I19" i="8" s="1"/>
  <c r="G20" i="8"/>
  <c r="I20" i="8" s="1"/>
  <c r="G21" i="8"/>
  <c r="I21" i="8" s="1"/>
  <c r="G22" i="8"/>
  <c r="I22" i="8" s="1"/>
  <c r="G24" i="8"/>
  <c r="I24" i="8" s="1"/>
  <c r="G25" i="8"/>
  <c r="I25" i="8" s="1"/>
  <c r="G26" i="8"/>
  <c r="I26" i="8" s="1"/>
  <c r="G27" i="8"/>
  <c r="I27" i="8" s="1"/>
  <c r="G58" i="7"/>
  <c r="I58" i="7" s="1"/>
  <c r="G59" i="7"/>
  <c r="I59" i="7" s="1"/>
  <c r="G53" i="7"/>
  <c r="I53" i="7" s="1"/>
  <c r="G23" i="7"/>
  <c r="I23" i="7" s="1"/>
  <c r="G22" i="7"/>
  <c r="I22" i="7" s="1"/>
  <c r="G27" i="7"/>
  <c r="I27" i="7" s="1"/>
  <c r="H58" i="7"/>
  <c r="G57" i="7"/>
  <c r="I57" i="7" s="1"/>
  <c r="H57" i="7"/>
  <c r="G56" i="7"/>
  <c r="I56" i="7" s="1"/>
  <c r="G54" i="7"/>
  <c r="I54" i="7" s="1"/>
  <c r="H53" i="7"/>
  <c r="G52" i="7"/>
  <c r="I52" i="7" s="1"/>
  <c r="H52" i="7"/>
  <c r="G51" i="7"/>
  <c r="I51" i="7" s="1"/>
  <c r="G49" i="7"/>
  <c r="I49" i="7" s="1"/>
  <c r="G48" i="7"/>
  <c r="I48" i="7" s="1"/>
  <c r="H48" i="7"/>
  <c r="G47" i="7"/>
  <c r="I47" i="7" s="1"/>
  <c r="H47" i="7"/>
  <c r="G46" i="7"/>
  <c r="I46" i="7" s="1"/>
  <c r="G44" i="7"/>
  <c r="I44" i="7" s="1"/>
  <c r="G43" i="7"/>
  <c r="I43" i="7" s="1"/>
  <c r="H43" i="7"/>
  <c r="G42" i="7"/>
  <c r="H42" i="7"/>
  <c r="G41" i="7"/>
  <c r="I41" i="7" s="1"/>
  <c r="G38" i="7"/>
  <c r="I38" i="7" s="1"/>
  <c r="G37" i="7"/>
  <c r="I37" i="7" s="1"/>
  <c r="H37" i="7"/>
  <c r="G36" i="7"/>
  <c r="I36" i="7" s="1"/>
  <c r="H36" i="7"/>
  <c r="G35" i="7"/>
  <c r="I35" i="7" s="1"/>
  <c r="G33" i="7"/>
  <c r="I33" i="7" s="1"/>
  <c r="G32" i="7"/>
  <c r="I32" i="7" s="1"/>
  <c r="H32" i="7"/>
  <c r="G31" i="7"/>
  <c r="I31" i="7" s="1"/>
  <c r="H31" i="7"/>
  <c r="G30" i="7"/>
  <c r="I30" i="7" s="1"/>
  <c r="G28" i="7"/>
  <c r="I28" i="7" s="1"/>
  <c r="H27" i="7"/>
  <c r="G26" i="7"/>
  <c r="I26" i="7" s="1"/>
  <c r="H26" i="7"/>
  <c r="G25" i="7"/>
  <c r="I25" i="7" s="1"/>
  <c r="H22" i="7"/>
  <c r="G21" i="7"/>
  <c r="I21" i="7" s="1"/>
  <c r="H21" i="7"/>
  <c r="G20" i="7"/>
  <c r="I20" i="7" s="1"/>
  <c r="G18" i="7"/>
  <c r="I18" i="7" s="1"/>
  <c r="G17" i="7"/>
  <c r="I17" i="7" s="1"/>
  <c r="H17" i="7"/>
  <c r="G16" i="7"/>
  <c r="I16" i="7" s="1"/>
  <c r="H16" i="7"/>
  <c r="G15" i="7"/>
  <c r="I15" i="7" s="1"/>
  <c r="G13" i="7"/>
  <c r="I13" i="7" s="1"/>
  <c r="G12" i="7"/>
  <c r="I12" i="7" s="1"/>
  <c r="H12" i="7"/>
  <c r="G11" i="7"/>
  <c r="I11" i="7" s="1"/>
  <c r="H11" i="7"/>
  <c r="G10" i="7"/>
  <c r="I10" i="7" s="1"/>
  <c r="H7" i="7"/>
  <c r="H6" i="7"/>
  <c r="G7" i="7"/>
  <c r="I7" i="7" s="1"/>
  <c r="G8" i="7"/>
  <c r="I8" i="7" s="1"/>
  <c r="G6" i="7"/>
  <c r="I6" i="7" s="1"/>
  <c r="G80" i="7"/>
  <c r="I80" i="7" s="1"/>
  <c r="G81" i="7"/>
  <c r="I81" i="7" s="1"/>
  <c r="G82" i="7"/>
  <c r="I82" i="7" s="1"/>
  <c r="G83" i="7"/>
  <c r="I83" i="7" s="1"/>
  <c r="I77" i="7"/>
  <c r="G75" i="7"/>
  <c r="I75" i="7" s="1"/>
  <c r="G71" i="7"/>
  <c r="I71" i="7" s="1"/>
  <c r="I69" i="7"/>
  <c r="G67" i="7"/>
  <c r="I67" i="7" s="1"/>
  <c r="I63" i="7"/>
  <c r="I73" i="7"/>
  <c r="G62" i="7"/>
  <c r="I62" i="7" s="1"/>
  <c r="G5" i="7"/>
  <c r="I5" i="7" s="1"/>
  <c r="G10" i="4"/>
  <c r="I10" i="4" s="1"/>
  <c r="G15" i="4"/>
  <c r="I15" i="4" s="1"/>
  <c r="G21" i="4"/>
  <c r="I21" i="4" s="1"/>
  <c r="G25" i="4"/>
  <c r="I25" i="4" s="1"/>
  <c r="G31" i="4"/>
  <c r="I31" i="4" s="1"/>
  <c r="G35" i="4"/>
  <c r="I35" i="4" s="1"/>
  <c r="G40" i="4"/>
  <c r="I40" i="4" s="1"/>
  <c r="G54" i="4"/>
  <c r="I54" i="4" s="1"/>
  <c r="G55" i="4"/>
  <c r="I55" i="4" s="1"/>
  <c r="G56" i="4"/>
  <c r="I56" i="4" s="1"/>
  <c r="G57" i="4"/>
  <c r="I57" i="4" s="1"/>
  <c r="G49" i="4"/>
  <c r="I49" i="4" s="1"/>
  <c r="G50" i="4"/>
  <c r="I50" i="4" s="1"/>
  <c r="G51" i="4"/>
  <c r="I51" i="4" s="1"/>
  <c r="G52" i="4"/>
  <c r="I52" i="4" s="1"/>
  <c r="G44" i="4"/>
  <c r="I44" i="4" s="1"/>
  <c r="G45" i="4"/>
  <c r="I45" i="4" s="1"/>
  <c r="G46" i="4"/>
  <c r="I46" i="4" s="1"/>
  <c r="G47" i="4"/>
  <c r="I47" i="4" s="1"/>
  <c r="G39" i="4"/>
  <c r="I39" i="4" s="1"/>
  <c r="G41" i="4"/>
  <c r="I41" i="4" s="1"/>
  <c r="G42" i="4"/>
  <c r="I42" i="4" s="1"/>
  <c r="G34" i="4"/>
  <c r="I34" i="4" s="1"/>
  <c r="G36" i="4"/>
  <c r="I36" i="4" s="1"/>
  <c r="G37" i="4"/>
  <c r="I37" i="4" s="1"/>
  <c r="G29" i="4"/>
  <c r="I29" i="4" s="1"/>
  <c r="G30" i="4"/>
  <c r="I30" i="4" s="1"/>
  <c r="G32" i="4"/>
  <c r="I32" i="4" s="1"/>
  <c r="G4" i="4"/>
  <c r="I4" i="4" s="1"/>
  <c r="G5" i="4"/>
  <c r="I5" i="4" s="1"/>
  <c r="G6" i="4"/>
  <c r="I6" i="4" s="1"/>
  <c r="G7" i="4"/>
  <c r="I7" i="4" s="1"/>
  <c r="G9" i="4"/>
  <c r="I9" i="4" s="1"/>
  <c r="G11" i="4"/>
  <c r="I11" i="4" s="1"/>
  <c r="G12" i="4"/>
  <c r="I12" i="4" s="1"/>
  <c r="G14" i="4"/>
  <c r="I14" i="4" s="1"/>
  <c r="G16" i="4"/>
  <c r="I16" i="4" s="1"/>
  <c r="G17" i="4"/>
  <c r="I17" i="4" s="1"/>
  <c r="G19" i="4"/>
  <c r="I19" i="4" s="1"/>
  <c r="G20" i="4"/>
  <c r="I20" i="4" s="1"/>
  <c r="G22" i="4"/>
  <c r="I22" i="4" s="1"/>
  <c r="G24" i="4"/>
  <c r="I24" i="4" s="1"/>
  <c r="G26" i="4"/>
  <c r="I26" i="4" s="1"/>
  <c r="G27" i="4"/>
  <c r="I27" i="4" s="1"/>
  <c r="G6" i="1"/>
  <c r="I6" i="1" s="1"/>
  <c r="G24" i="1"/>
  <c r="I24" i="1" s="1"/>
  <c r="G25" i="1"/>
  <c r="I25" i="1" s="1"/>
  <c r="G26" i="1"/>
  <c r="I26" i="1" s="1"/>
  <c r="G27" i="1"/>
  <c r="I27" i="1" s="1"/>
  <c r="G19" i="1"/>
  <c r="I19" i="1" s="1"/>
  <c r="G20" i="1"/>
  <c r="I20" i="1" s="1"/>
  <c r="G21" i="1"/>
  <c r="I21" i="1" s="1"/>
  <c r="G22" i="1"/>
  <c r="I22" i="1" s="1"/>
  <c r="G14" i="1"/>
  <c r="I14" i="1" s="1"/>
  <c r="G15" i="1"/>
  <c r="I15" i="1" s="1"/>
  <c r="G16" i="1"/>
  <c r="I16" i="1" s="1"/>
  <c r="G17" i="1"/>
  <c r="I17" i="1" s="1"/>
  <c r="G9" i="1"/>
  <c r="I9" i="1" s="1"/>
  <c r="G10" i="1"/>
  <c r="I10" i="1" s="1"/>
  <c r="G11" i="1"/>
  <c r="I11" i="1" s="1"/>
  <c r="G12" i="1"/>
  <c r="I12" i="1" s="1"/>
  <c r="G4" i="1"/>
  <c r="I4" i="1" s="1"/>
  <c r="G5" i="1"/>
  <c r="I5" i="1" s="1"/>
  <c r="G7" i="1"/>
  <c r="I7" i="1" s="1"/>
  <c r="J62" i="5" l="1"/>
  <c r="J44" i="11" s="1"/>
  <c r="J57" i="5"/>
  <c r="J43" i="11" s="1"/>
  <c r="J52" i="5"/>
  <c r="J42" i="11" s="1"/>
  <c r="J47" i="5"/>
  <c r="J41" i="11" s="1"/>
  <c r="J42" i="5"/>
  <c r="J40" i="11" s="1"/>
  <c r="J37" i="5"/>
  <c r="J39" i="11" s="1"/>
  <c r="J32" i="5"/>
  <c r="J38" i="11" s="1"/>
  <c r="J27" i="5"/>
  <c r="J37" i="11" s="1"/>
  <c r="J27" i="8"/>
  <c r="J103" i="11" s="1"/>
  <c r="J22" i="8"/>
  <c r="J102" i="11" s="1"/>
  <c r="J12" i="8"/>
  <c r="J100" i="11" s="1"/>
  <c r="J73" i="6"/>
  <c r="J66" i="11" s="1"/>
  <c r="J67" i="5"/>
  <c r="J45" i="11" s="1"/>
  <c r="J22" i="5"/>
  <c r="J36" i="11" s="1"/>
  <c r="J17" i="5"/>
  <c r="J35" i="11" s="1"/>
  <c r="I42" i="7"/>
  <c r="K44" i="7" s="1"/>
  <c r="L82" i="11" s="1"/>
  <c r="K49" i="7"/>
  <c r="L83" i="11" s="1"/>
  <c r="K54" i="7"/>
  <c r="L84" i="11" s="1"/>
  <c r="K13" i="7"/>
  <c r="L76" i="11" s="1"/>
  <c r="J37" i="6"/>
  <c r="J56" i="11" s="1"/>
  <c r="J22" i="6"/>
  <c r="J53" i="11" s="1"/>
  <c r="J32" i="6"/>
  <c r="J55" i="11" s="1"/>
  <c r="J7" i="6"/>
  <c r="J50" i="11" s="1"/>
  <c r="J52" i="6"/>
  <c r="J59" i="11" s="1"/>
  <c r="J58" i="6"/>
  <c r="J61" i="11" s="1"/>
  <c r="J27" i="6"/>
  <c r="J54" i="11" s="1"/>
  <c r="J17" i="6"/>
  <c r="J52" i="11" s="1"/>
  <c r="J64" i="6"/>
  <c r="J62" i="11" s="1"/>
  <c r="J47" i="6"/>
  <c r="J58" i="11" s="1"/>
  <c r="J42" i="6"/>
  <c r="J57" i="11" s="1"/>
  <c r="J12" i="6"/>
  <c r="J51" i="11" s="1"/>
  <c r="J7" i="5"/>
  <c r="J33" i="11" s="1"/>
  <c r="J32" i="8"/>
  <c r="J104" i="11" s="1"/>
  <c r="J22" i="1"/>
  <c r="J9" i="11" s="1"/>
  <c r="J27" i="1"/>
  <c r="J10" i="11" s="1"/>
  <c r="J17" i="1"/>
  <c r="J8" i="11" s="1"/>
  <c r="J12" i="1"/>
  <c r="J7" i="11" s="1"/>
  <c r="J32" i="4"/>
  <c r="J23" i="11" s="1"/>
  <c r="J57" i="4"/>
  <c r="J28" i="11" s="1"/>
  <c r="J47" i="4"/>
  <c r="J26" i="11" s="1"/>
  <c r="J7" i="4"/>
  <c r="J18" i="11" s="1"/>
  <c r="J17" i="4"/>
  <c r="J20" i="11" s="1"/>
  <c r="J52" i="4"/>
  <c r="J27" i="11" s="1"/>
  <c r="J27" i="4"/>
  <c r="J22" i="11" s="1"/>
  <c r="J12" i="4"/>
  <c r="J19" i="11" s="1"/>
  <c r="J37" i="4"/>
  <c r="J24" i="11" s="1"/>
  <c r="J22" i="4"/>
  <c r="J21" i="11" s="1"/>
  <c r="J42" i="4"/>
  <c r="J25" i="11" s="1"/>
  <c r="J17" i="8"/>
  <c r="J101" i="11" s="1"/>
  <c r="J7" i="8"/>
  <c r="J99" i="11" s="1"/>
  <c r="J7" i="1"/>
  <c r="J6" i="11" s="1"/>
  <c r="J83" i="7"/>
  <c r="J94" i="11" s="1"/>
  <c r="K23" i="7"/>
  <c r="L78" i="11" s="1"/>
  <c r="K18" i="7"/>
  <c r="L77" i="11" s="1"/>
  <c r="K38" i="7"/>
  <c r="L81" i="11" s="1"/>
  <c r="K28" i="7"/>
  <c r="L79" i="11" s="1"/>
  <c r="K77" i="7"/>
  <c r="L92" i="11" s="1"/>
  <c r="K73" i="7"/>
  <c r="L90" i="11" s="1"/>
  <c r="K69" i="7"/>
  <c r="L89" i="11" s="1"/>
  <c r="K65" i="7"/>
  <c r="L87" i="11" s="1"/>
  <c r="K59" i="7"/>
  <c r="L85" i="11" s="1"/>
  <c r="I12" i="5"/>
  <c r="J12" i="5" s="1"/>
  <c r="J34" i="11" s="1"/>
  <c r="K8" i="7"/>
  <c r="L75" i="11" s="1"/>
  <c r="L2" i="5" l="1"/>
  <c r="K60" i="7"/>
  <c r="K33" i="7"/>
  <c r="K78" i="7"/>
  <c r="N92" i="11" s="1"/>
  <c r="L2" i="6"/>
  <c r="L2" i="1"/>
  <c r="L2" i="8"/>
  <c r="L2" i="4"/>
  <c r="M2" i="8" l="1"/>
  <c r="N2" i="8" s="1"/>
  <c r="J97" i="11"/>
  <c r="K39" i="7"/>
  <c r="L80" i="11"/>
  <c r="M2" i="1"/>
  <c r="C3" i="2" s="1"/>
  <c r="J2" i="11"/>
  <c r="J59" i="7"/>
  <c r="J85" i="11" s="1"/>
  <c r="N85" i="11"/>
  <c r="M2" i="6"/>
  <c r="N2" i="6" s="1"/>
  <c r="J48" i="11"/>
  <c r="M2" i="5"/>
  <c r="J31" i="11"/>
  <c r="M2" i="4"/>
  <c r="C4" i="2" s="1"/>
  <c r="J16" i="11"/>
  <c r="C5" i="2" l="1"/>
  <c r="K31" i="11"/>
  <c r="J38" i="7"/>
  <c r="J81" i="11" s="1"/>
  <c r="N81" i="11"/>
  <c r="N2" i="4"/>
  <c r="L16" i="11" s="1"/>
  <c r="K16" i="11"/>
  <c r="N2" i="5"/>
  <c r="D6" i="2"/>
  <c r="L48" i="11"/>
  <c r="D8" i="2"/>
  <c r="L97" i="11"/>
  <c r="C6" i="2"/>
  <c r="K48" i="11"/>
  <c r="N2" i="1"/>
  <c r="K2" i="11"/>
  <c r="C8" i="2"/>
  <c r="K97" i="11"/>
  <c r="J77" i="7"/>
  <c r="L2" i="7" l="1"/>
  <c r="J92" i="11"/>
  <c r="D4" i="2"/>
  <c r="L31" i="11"/>
  <c r="D5" i="2"/>
  <c r="D3" i="2"/>
  <c r="L2" i="11"/>
  <c r="M2" i="7" l="1"/>
  <c r="J70" i="11"/>
  <c r="K70" i="11" l="1"/>
  <c r="C7" i="2"/>
  <c r="N2" i="7"/>
  <c r="D7" i="2" l="1"/>
  <c r="D9" i="2" s="1"/>
  <c r="L70" i="11"/>
  <c r="P2" i="10" l="1"/>
  <c r="P2" i="1"/>
  <c r="N2" i="11" s="1"/>
  <c r="P2" i="4"/>
  <c r="N16" i="11" s="1"/>
  <c r="E9" i="2"/>
  <c r="P2" i="5"/>
  <c r="N31" i="11" s="1"/>
  <c r="P2" i="8"/>
  <c r="N97" i="11" s="1"/>
  <c r="P2" i="6"/>
  <c r="N48" i="11" s="1"/>
  <c r="P2" i="7"/>
  <c r="N70" i="11" s="1"/>
  <c r="O2" i="9"/>
  <c r="Q2" i="5" l="1"/>
  <c r="O31" i="11" s="1"/>
  <c r="Q2" i="8"/>
  <c r="O97" i="11" s="1"/>
  <c r="Q2" i="10"/>
  <c r="Q2" i="7"/>
  <c r="O70" i="11" s="1"/>
  <c r="Q2" i="1"/>
  <c r="O2" i="11" s="1"/>
  <c r="Q2" i="4"/>
  <c r="O16" i="11" s="1"/>
  <c r="P2" i="9"/>
  <c r="Q2" i="6"/>
  <c r="O48" i="11" s="1"/>
</calcChain>
</file>

<file path=xl/sharedStrings.xml><?xml version="1.0" encoding="utf-8"?>
<sst xmlns="http://schemas.openxmlformats.org/spreadsheetml/2006/main" count="1900" uniqueCount="732">
  <si>
    <t>1. Mobilität</t>
  </si>
  <si>
    <t>1.1 Positionswechsel im Bett</t>
  </si>
  <si>
    <t>unselbständig</t>
  </si>
  <si>
    <t>überwiegend unselbständig</t>
  </si>
  <si>
    <t>selbständig</t>
  </si>
  <si>
    <t>überwiegend selbständig</t>
  </si>
  <si>
    <t>1.4 Fortbewegen innerhalb des Wohnbereichs</t>
  </si>
  <si>
    <t>1.5 Treppensteigen</t>
  </si>
  <si>
    <t>Die Person muss gehoben oder getragen werden, Mithilfe ist nicht möglich.</t>
  </si>
  <si>
    <t>Person muss getragen oder mit Hilfsmitteln transportiert werden, keine Eigenbeteiligung.</t>
  </si>
  <si>
    <t>gewichteter Gesamt-punktwert</t>
  </si>
  <si>
    <t>Gewich-tungs-faktor</t>
  </si>
  <si>
    <t>Hinweise</t>
  </si>
  <si>
    <t>2. Kognitive und kommunikative Fähigkeiten</t>
  </si>
  <si>
    <t>vorhanden/unbeeinträchtigt</t>
  </si>
  <si>
    <t>größtenteils vorhanden</t>
  </si>
  <si>
    <t>in geringem Maße vorhanden</t>
  </si>
  <si>
    <t>nicht vorhanden</t>
  </si>
  <si>
    <t>2.2 Örtliche Orientierung</t>
  </si>
  <si>
    <t>2.3 Zeitliche Orientierung</t>
  </si>
  <si>
    <t>2.10 Verstehen von Aufforderungen</t>
  </si>
  <si>
    <t>3. Verhaltensweisen und psychische Problemlagen</t>
  </si>
  <si>
    <t>nie</t>
  </si>
  <si>
    <t>maximal 1x wöchentlich</t>
  </si>
  <si>
    <t>mehrmals wöchentlich</t>
  </si>
  <si>
    <t>täglich</t>
  </si>
  <si>
    <t>3.1 Motorisch geprägte Verhaltensauffälligkeiten</t>
  </si>
  <si>
    <t>3.2 Nächtliche Unruhe</t>
  </si>
  <si>
    <t>3.3 Selbstschädigendes und autoaggressives Verhalten</t>
  </si>
  <si>
    <t>3.5 Physisch aggressives Verhalten gegenüber anderen Personen</t>
  </si>
  <si>
    <t>3.6 Verbale Aggression</t>
  </si>
  <si>
    <t>3.8 Abwehr pflegerischer oder anderer unterstützender Maßnahmen</t>
  </si>
  <si>
    <t>3.10 Ängste</t>
  </si>
  <si>
    <t>3.12 Sozial inadäquate Verhaltensweisen</t>
  </si>
  <si>
    <t>4. Selbstversorgung</t>
  </si>
  <si>
    <t>4.8 Essen</t>
  </si>
  <si>
    <t>4.9 Trinken</t>
  </si>
  <si>
    <t>Achtung!</t>
  </si>
  <si>
    <t>5.1 Medikation</t>
  </si>
  <si>
    <t>gewichteter Punktwert (über alle Module)</t>
  </si>
  <si>
    <t>Gesamt-punktwert (für dieses Modul)</t>
  </si>
  <si>
    <t>Für die Richtigkeit und Entsprechung der Angaben übernehme ich keine Gewähr.</t>
  </si>
  <si>
    <r>
      <t xml:space="preserve">Bei jedem Unterpunkt höchstens </t>
    </r>
    <r>
      <rPr>
        <b/>
        <u/>
        <sz val="10"/>
        <color indexed="9"/>
        <rFont val="Arial"/>
        <family val="2"/>
      </rPr>
      <t>eine</t>
    </r>
    <r>
      <rPr>
        <b/>
        <sz val="10"/>
        <color indexed="9"/>
        <rFont val="Arial"/>
        <family val="2"/>
      </rPr>
      <t xml:space="preserve"> Kategorie ankreuzen ("x" eingeben)</t>
    </r>
  </si>
  <si>
    <t>Beeinträchtigung der Selbständigkeit (0=gering, 4=hoch)</t>
  </si>
  <si>
    <t>Begriffsdefinition</t>
  </si>
  <si>
    <t>hier werden jeweils Gruppen von Kriterien zu einem Wert zusammengefasst</t>
  </si>
  <si>
    <t>Modul</t>
  </si>
  <si>
    <t>oder nichts ankreuzen (nichts ankreuzen = selbständig)</t>
  </si>
  <si>
    <t>und Anleitung zu dieser Datei</t>
  </si>
  <si>
    <t>entfällt</t>
  </si>
  <si>
    <t>bei Punktwerten (Schwellenwerten)
von - bis</t>
  </si>
  <si>
    <t>0 = selbständig</t>
  </si>
  <si>
    <t>1 = überwiegend selbständig</t>
  </si>
  <si>
    <t>2 = überwiegend unselbständig</t>
  </si>
  <si>
    <t>Die Person kann den größten Teil der Aktivität selbständig durchführen. Dementsprechend</t>
  </si>
  <si>
    <t>alleine nicht aus. Weitergehende Unterstützung umfasst vor allem:</t>
  </si>
  <si>
    <t>3 = unselbständig</t>
  </si>
  <si>
    <t>5.2 Injektionen (s.c./i.m.)</t>
  </si>
  <si>
    <t>5.4 Absaugen oder Sauerstoffgabe</t>
  </si>
  <si>
    <t>5.13 Arztbesuche</t>
  </si>
  <si>
    <t>Summe</t>
  </si>
  <si>
    <t>wie oft monatlich</t>
  </si>
  <si>
    <t>wie oft täglich</t>
  </si>
  <si>
    <t>wie oft wöchentlich</t>
  </si>
  <si>
    <t>6.2 Ruhen und Schlafen</t>
  </si>
  <si>
    <t>6.3 Sich beschäftigen</t>
  </si>
  <si>
    <t>6.5 Interaktion mit Personen im direkten Kontakt</t>
  </si>
  <si>
    <t>6.6 Kontaktpflege zu Personen außerhalb des direkten Umfeldes</t>
  </si>
  <si>
    <t>7.5 Teilnahme an kulturellen, religiösen oder sportlichen Veranstaltungen</t>
  </si>
  <si>
    <t>7.7 Teilnahme an sonstigen Aktivitäten mit anderen Menschen</t>
  </si>
  <si>
    <t>selbständig (ohne Begleitung)</t>
  </si>
  <si>
    <t>überwiegend selbständig (mit Unterstützung, aber auch mit Eigenaktivität der Person)</t>
  </si>
  <si>
    <t>überwiegend/völlig unselbständig, Hilfe durch eine Person reicht jedoch aus</t>
  </si>
  <si>
    <t>überwiegend/völlig unselbständig, Hilfe durch zwei Personen erforderlich</t>
  </si>
  <si>
    <t>nur auf gewohnten Wegen selbständig</t>
  </si>
  <si>
    <t>auf allen Wegen nur mit personeller Hilfe möglich</t>
  </si>
  <si>
    <t>auch mit personeller Hilfe nicht möglich</t>
  </si>
  <si>
    <t>benötigt Hilfe (auch) während der Fahrt mit dem PKW/Taxi (zusätzlich zum Fahrer)</t>
  </si>
  <si>
    <t>nicht möglich, Liegendtransport oder Transport im Rollstuhl (Spezialfahrzeuge) notwendig</t>
  </si>
  <si>
    <t>Teilnahme selbständig möglich</t>
  </si>
  <si>
    <t>Nicht selbständig, zur Teilnahme ist unterstützende Begleitung erforderlich</t>
  </si>
  <si>
    <t>Teilnahme ist auch mit unterstützender Begleitung nicht möglich</t>
  </si>
  <si>
    <t>-</t>
  </si>
  <si>
    <t>8.1 Einkaufen für den täglichen Bedarf</t>
  </si>
  <si>
    <t>8.2 Zubereitung einfacher Mahlzeiten</t>
  </si>
  <si>
    <t>8.5 Nutzung von Dienstleistungen</t>
  </si>
  <si>
    <t>Gesamtpunktwert (max. 100)</t>
  </si>
  <si>
    <t>15%*</t>
  </si>
  <si>
    <t>* von Modul 2 und 3 geht nur der höhere Wert von beiden in die Berechnung ein.</t>
  </si>
  <si>
    <t>Gewichtung der Selbständig-keitswerte</t>
  </si>
  <si>
    <t>Beeinträchti-gung der Selbständig-keit (0-4)</t>
  </si>
  <si>
    <t>Den Intimbereich waschen und abtrocknen.</t>
  </si>
  <si>
    <t>Regelmäßige Einmalkatheterisierungen kommen insbesondere bei neurogenen Blasenentleerungsstörungen vor. Mit Abführmethoden sind Anwendungen von Klistier, Einlauf, digitale Ausräumung gemeint.</t>
  </si>
  <si>
    <t>Im direkten Kontakt mit Angehörigen, Pflegepersonen, Mitbewohnern oder Besuchern umgehen, Kontakt aufnehmen, Personen ansprechen, auf Ansprache reagieren.</t>
  </si>
  <si>
    <t>Hier geht es um die Teilnahme an Veranstaltungen, bei denen in der Regel eine größere Anzahl an Personen versammelt ist. Dazu gehören beispielsweise Veranstaltungen wie Theater, Konzert, Gottesdienst oder Sportveranstaltungen. Zur Teilnahme gehört die Fähigkeit, sich längere Zeit selbständig oder in Begleitung in einer größeren Ansammlung von Menschen aufhalten zu können.</t>
  </si>
  <si>
    <t>Selbständig ist auch eine Person, die ihre Position unter Nutzung von Hilfsmitteln (Aufrichter, Bettgitter, Strickleiter, elektrisch verstellbares Bett) allein verändern kann.</t>
  </si>
  <si>
    <t>Die Person kann beispielsweise nach Anreichen eines Hilfsmittels oder Reichen der Hand ihre Lage im Bett verändern.</t>
  </si>
  <si>
    <t>Selbständig ist jemand auch dann, wenn er keine Personenhilfe benötigt, aber ein Hilfsmittel oder einen anderen Gegenstand zum Festhalten oder Hochziehen (z.B. Griffstangen) benutzt oder sich auf Tisch/Armlehnen oder sonstigen Gegenständen abstützen muss, um aufzustehen. Als selbständig ist auch zu bewerten, wer zwar nicht stehen kann, aber sich mit Armkraft ohne personelle Hilfe umsetzen kann (z.B. Bett – Rollstuhl, Rollstuhl – Toilette)</t>
  </si>
  <si>
    <t>Die Person kann aus eigener Kraft aufstehen oder sich umsetzen, wenn sie eine Hand oder einen Arm gereicht bekommt.</t>
  </si>
  <si>
    <t>Die Pflegeperson muss beim Aufstehen/Umsetzen (erheblichen) Kraftaufwand aufbringen (hochziehen, halten, stützen, heben). Die beeinträchtigte Person hilft jedoch in geringem Maße mit, kann z.B. kurzzeitig stehen.</t>
  </si>
  <si>
    <t>Die Person kann die eine Treppe alleine steigen, benötigt aber Begleitung wegen eines Sturzrisikos.</t>
  </si>
  <si>
    <t>Treppensteigen ist nur mit Stützen oder Festhalten der Person möglich.</t>
  </si>
  <si>
    <t>Die Fähigkeit, zeitliche Strukturen zu erkennen. Dazu gehören Uhrzeit, Tagesabschnitte (Vormittag, Nachmittag, Abend etc.), Jahreszeiten und die zeitliche Abfolge des eigenen Lebens. Aufschluss über die Fähigkeit zur zeitlichen Orientierung geben Antworten auf die Frage nach der Jahreszeit, dem Jahr, dem Wochentag, dem Monat oder der Tageszeit.</t>
  </si>
  <si>
    <t>Sich Hände, Gesicht, den Hals, die Arme, Achselhöhlen und den vorderen Brustbereich waschen und abtrocknen.</t>
  </si>
  <si>
    <t>5. Umgang mit krankheits- / therapiebedingten Anforderungen und Belastungen</t>
  </si>
  <si>
    <t>Pflegegrad 1</t>
  </si>
  <si>
    <t>Pflegegrad 2</t>
  </si>
  <si>
    <t>Pflegegrad 3</t>
  </si>
  <si>
    <t>Pflegegrad 4</t>
  </si>
  <si>
    <t>Pflegegrad 5</t>
  </si>
  <si>
    <t>Kein Pflegegrad</t>
  </si>
  <si>
    <t>Pflegegrad</t>
  </si>
  <si>
    <t xml:space="preserve">Die Begutachtung werden wie bisher Gutachter des Medizinischen Dienstes </t>
  </si>
  <si>
    <t>durchführen.</t>
  </si>
  <si>
    <t>Pflegegrad (über alle Module)</t>
  </si>
  <si>
    <r>
      <t xml:space="preserve">8. Haushaltsführung
</t>
    </r>
    <r>
      <rPr>
        <b/>
        <sz val="14"/>
        <color indexed="10"/>
        <rFont val="Arial"/>
        <family val="2"/>
      </rPr>
      <t>(nicht für Pflegegrad relevant)</t>
    </r>
  </si>
  <si>
    <r>
      <t xml:space="preserve">7. Außerhäusliche Aktivitäten 
</t>
    </r>
    <r>
      <rPr>
        <b/>
        <sz val="14"/>
        <color indexed="10"/>
        <rFont val="Arial"/>
        <family val="2"/>
      </rPr>
      <t>(nicht für Pflegegrad relevant)</t>
    </r>
  </si>
  <si>
    <t>entfällt oder selbständig</t>
  </si>
  <si>
    <t>täglich (ggf. "x" eingeben)</t>
  </si>
  <si>
    <t>Die Person kann beim Positionswechsel nur wenig mithelfen, z. B. auf den Rücken rollen, am Bettgestell festhalten, Aufforderungen folgen wie z. B. „Bitte die Arme vor der Brust verschränken und den Kopf auf die Brust legen.“</t>
  </si>
  <si>
    <t>Die Einschätzung richtet sich ausschließlich danach, ob die Person in der Lage ist ohne personelle Unterstützung eine Körperhaltung einzunehmen/zu wechseln und sich fortzubewegen. Zu beurteilen sind hier lediglich Aspekte wie Körperkraft, Balance, Bewegungskoordination etc. und nicht die zielgerichtete Fortbewegung. Hier werden nicht die Folgen kognitiver Beeinträchtigungen auf Planung, Steuerung und Durchführung motorischer Handlungen abgebildet.</t>
  </si>
  <si>
    <t>Einnehmen von verschiedenen Positionen im Bett, Drehen um die Längsachse, Aufrichten aus dem Liegen.</t>
  </si>
  <si>
    <t>Beim Klicken auf hellblaue Felder vor den Kategorien erscheinen Erläuterungen aus dem Begutachtungsmanual in der Bearbeitungsleiste (über den Spalten).</t>
  </si>
  <si>
    <t xml:space="preserve">1.6 Besondere Bedarfskonstellation: </t>
  </si>
  <si>
    <t>Gebrauchsunfähigkeit beider Arme und beider Beine</t>
  </si>
  <si>
    <t>Bei dieser besonderen Bedarfskonstellation wird unabhängig</t>
  </si>
  <si>
    <t>vom erreichten Gesamtpunktwert Pflegegrad 5 anerkannt!</t>
  </si>
  <si>
    <r>
      <t xml:space="preserve">Schwellenwerte </t>
    </r>
    <r>
      <rPr>
        <sz val="8"/>
        <rFont val="Arial"/>
        <family val="2"/>
      </rPr>
      <t>(wenn erreicht, dann 1-4 Punkte bei M2)</t>
    </r>
  </si>
  <si>
    <t>Die Person kann sich beim Positionswechsel nicht oder nur minimal beteiligen.</t>
  </si>
  <si>
    <t>Sich auf einem Bett, Stuhl oder Sessel aufrecht halten.</t>
  </si>
  <si>
    <t>1.2 Halten einer stabilen Sitzposition</t>
  </si>
  <si>
    <t>Selbständig ist eine Person auch dann, wenn sie beim Sitzen gelegentlich ihre Sitzposition korrigieren muss.</t>
  </si>
  <si>
    <t>Die Person kann sich nur kurz, z. B. für die Dauer einer Mahlzeit oder eines Waschvorgangs selbständig in der Sitzposition halten, darüber hinaus benötigt sie aber personelle Unterstützung zur Positionskorrektur.</t>
  </si>
  <si>
    <t>Die Person kann sich wegen eingeschränkter Rumpfkontrolle auch mit Rücken- und Seitenstütze nicht in aufrechter Position halten und benötigt auch während der Dauer einer Mahlzeit oder eines Waschvorgangs personelle Unterstützung zur Positionskorrektur.</t>
  </si>
  <si>
    <t>Die Person kann sich nicht in Sitzposition halten. Bei fehlender Rumpf- und Kopfkontrolle kann die Person nur im Bett oder Lagerungsstuhl liegend gelagert werden.</t>
  </si>
  <si>
    <t>1.3 Umsetzen</t>
  </si>
  <si>
    <t>Von einer erhöhten Sitzfläche, Bettkante, Stuhl, Sessel, Bank, Toilette etc., aufstehen und sich auf einen Rollstuhl, Toilettenstuhl, Sessel o.ä. umsetzen</t>
  </si>
  <si>
    <t>Sich innerhalb einer Wohnung oder im Wohnbereich einer Einrichtung zwischen den Zimmern sicher bewegen. Als Anhaltsgröße für übliche Gehstrecken innerhalb einer Wohnung werden mindestens acht Meter festgelegt. Die Fähigkeiten zur räumlichen Orientierung und zum Treppensteigen sind unter Punkt F 4.2.2 bzw. Punkt F 4.1.5 zu berücksichtigen.</t>
  </si>
  <si>
    <t>Die Person kann sich ohne Hilfe durch andere Personen fortbewegen. Dies kann ggf. unter Nutzung von Hilfsmitteln, z. B. Rollator, Rollstuhl oder sonstigen Gegenständen, z. B. Stock oder Möbelstück geschehen.</t>
  </si>
  <si>
    <t>Die Person kann die Aktivität überwiegend selbständig durchführen. Personelle Hilfe ist beispielsweise erforderlich im Sinne von Bereitstellen von Hilfsmitteln (z.B. Rollator oder Gehstock), Beobachtung aus Sicherheitsgründen oder gelegentlichem Stützen/Unterhaken.</t>
  </si>
  <si>
    <t>Die Person kann nur wenige Schritte gehen oder sich mit dem Rollstuhl nur wenige Meter fortbewegen oder kann nur mit Stützung oder Festhalten einer Pflegeperson gehen. Die ausschließliche Fähigkeit der Fortbewegung durch Krabbeln oder Robben ist generell als „überwiegend unselbständig“ zu bewerten.</t>
  </si>
  <si>
    <t>Die Person muss getragen oder vollständig im Rollstuhl geschoben werden</t>
  </si>
  <si>
    <t>Überwinden von Treppen zwischen zwei Etagen</t>
  </si>
  <si>
    <t>Die Person kann ohne Hilfe durch andere Personen  in aufrechter Position eine Treppe steigen.</t>
  </si>
  <si>
    <t>Vollständiger Verlust der Greif-, Steh- und Gehfunktionen: Das Kriterium der „Gebrauchsunfähigkeit beider Arme und beider Beine“ umfasst nicht zwingend die Bewegungsunfähigkeit der Arme und Beine, die durch Lähmungen aller Extremitäten hervorgerufen werden kann. Ein vollständiger Verlust der Greif-, Steh- und Gehfunktion ist unabhängig von der Ursache zu bewerten. Dies kann z. B. auch bei Menschen im Wachkoma vorkommen oder durch hochgradige Kontrakturen, Versteifungen, hochgradigen Tremor und Rigor oder Athetose bedingt sein. Eine Gebrauchsunfähigkeit beider Arme und beider Beine liegt auch vor, wenn eine minimale Restbeweglichkeit der Arme noch vorhanden ist, z. B. die Person mit dem Ellenbogen noch den Joystick eines Rollstuhls bedienen kann, oder nur noch unkontrollierbare Greifreflexe bestehen.</t>
  </si>
  <si>
    <t>Die Einschätzung bezieht sich bei den Merkmalen 4.2.1 bis 4.2.8 ausschließlich auf die kognitiven Funktionen und Aktivitäten. Zu beurteilen sind hier lediglich Aspekte wie Erkennen, Entscheiden oder Steuern etc. und nicht die motorische Umsetzung. Bei den Kriterien zur Kommunikation 4.2.9 bis 4.2.11 sind auch die Auswirkungen von Hör-, Sprech- oder Sprachstörungen zu berücksichtigen. Für diesen Bereich gilt eine ähnliche Graduierung wie im Falle der Selbständigkeit (vierstufige Skala). Der Unterschied liegt darin, dass hier keine Aktivität, sondern eine geistige Funktion beurteilt wird. Für die Bewertung ist unerheblich, ob ein zuvor selbständiger Erwachsener eine Fähigkeit verloren hat oder nie ausgebildet hat. Die Bewertungsskala umfasst folgende Ausprägungen: 0 = Fähigkeit vorhanden, unbeeinträchtigt (Die Fähigkeit ist (nahezu) vollständig vorhanden); 1 = Fähigkeit größtenteils vorhanden (Die Fähigkeit ist überwiegend (die meiste Zeit über, in den meisten Situationen), aber nicht durchgängig vorhanden. Die Person hat Schwierigkeiten, höhere oder komplexere Anforderungen zu bewältigen.); 2 = Fähigkeit in geringem Maße vorhanden (Die Fähigkeit ist stark beeinträchtigt, aber erkennbar vorhanden. Die Person hat häufig oder in vielen Situationen Schwierigkeiten. Sie kann nur geringe Anforderungen bewältigen. Es sind Ressourcen vorhanden.) 3 = Fähigkeit nicht vorhanden (Die Fähigkeit ist nicht oder nur in sehr geringem Maße (sehr selten) vorhanden.)</t>
  </si>
  <si>
    <t>2.1 Erkennen von Personen aus dem näheren Umfeld</t>
  </si>
  <si>
    <t>Fähigkeit, Personen aus dem näheren Umfeld wiederzuerkennen, d. h. Menschen, zu denen im Alltag regelmäßig ein direkter Kontakt besteht. Dazu gehören z. B. Familienmitglieder, Nachbarn aber auch Pflegekräfte eines ambulanten Dienstes oder einer stationären Pflegeeinrichtung.</t>
  </si>
  <si>
    <t>Die Person erkennt andere Personen aus ihrem näheren Umfeld unmittelbar.</t>
  </si>
  <si>
    <t>Die Person erkennt bekannte Personen beispielsweise erst nach einer längeren Zeit des Kontaktes in einem Gespräch oder sie hat Schwierigkeiten wenn auch nicht täglich, aber doch in regelmäßigen Abständen, vertraute Personen zu erkennen.</t>
  </si>
  <si>
    <t>Die aus dem näheren Umfeld stammenden Personen werden nur selten erkannt oder die Fähigkeit hängt ggf. von der Tagesform ab, d. h. die Fähigkeit unterliegt im Zeitverlauf erheblichen Schwankungen.</t>
  </si>
  <si>
    <t>Auch Familienmitglieder werden nicht oder nur ausnahmsweise erkannt.</t>
  </si>
  <si>
    <t>Fähigkeit, sich in der räumlichen Umgebung zurechtzufinden, andere Orte gezielt anzusteuern und zu wissen, wo man sich befindet.</t>
  </si>
  <si>
    <t>Die Person weiß in welcher Stadt, auf welchem Stockwerk und ggf. in welcher Einrichtung sie sich befindet. Sie kennt sich in den regelmäßig genutzten Räumlichkeiten aus. Ein Verirren in den Räumlichkeiten der eigenen Wohnung oder unmittelbar im Wohnbereich einer Einrichtung kommt nicht vor und die Person findet sich auch in der näheren außerhäuslichen Umgebung zurecht. Sie weiß beispielsweise, wie sie zu benachbarten Geschäften, zu einer Bushaltestelle oder zu einer anderen nahe gelegenen Örtlichkeit gelangt.</t>
  </si>
  <si>
    <t>Es bestehen Schwierigkeiten, sich in der außerhäuslichen Umgebung zu orientieren, beispielsweise nach Verlassen des Hauses wieder den Weg zurück zu finden. In den eigenen Wohnräumen existieren solche Schwierigkeiten hingegen nicht.</t>
  </si>
  <si>
    <t>Die Person hat auch in einer gewohnten Wohnumgebung Schwierigkeiten sich zurechtzufinden. Regelmäßig genutzte Räumlichkeiten und Wege in der Wohnumgebung werden nicht immer erkannt.</t>
  </si>
  <si>
    <t>Selbst in der eigenen Wohnumgebung ist die Person regelmäßig auf Unterstützung angewiesen, um sich zurechtzufinden.</t>
  </si>
  <si>
    <t>Die zeitliche Orientierung ist ohne nennenswerte Beeinträchtigungen vorhanden.</t>
  </si>
  <si>
    <t>Die Person ist die meiste Zeit über zeitlich orientiert, aber nicht durchgängig. Sie hat auch Schwierigkeiten, ohne äußere Orientierungshilfen (Uhr, Dunkelheit etc.) den Tagesabschnitt zu bestimmen</t>
  </si>
  <si>
    <t>Die zeitliche Orientierung ist die meiste Zeit nur in Ansätzen vorhanden. Die Person ist auch unter Nutzung äußerer Orientierungshilfen zumeist nicht in der Lage, Tageszeiten zu erkennen, zu denen regelmäßig bestimmte Ereignisse stattfinden (z.B. Mittagessen).</t>
  </si>
  <si>
    <t>Das Verständnis für zeitliche Strukturen und Abläufe ist kaum oder noch nicht vorhanden.</t>
  </si>
  <si>
    <t>2.4 Erinnern an wesentliche Ereignisse oder Beobachtungen</t>
  </si>
  <si>
    <t>Fähigkeit, sich an kurz und auch länger zurückliegende Ereignisse oder Beobachtungen zu erinnern: Dazu gehört, dass die Person z. B. weiß, was sie zum Frühstück gegessen hat oder mit welchen Tätigkeiten sie den Vormittag verbracht hat. Im Hinblick auf das Langzeitgedächtnis geht es bei Erwachsenen z. B. um die Kenntnis des Geburtsjahres, des Geburtsorts oder wichtiger Bestandteile des Lebensverlaufs wie Eheschließung und Berufstätigkeit.</t>
  </si>
  <si>
    <t>Die Person kann über kurz zurückliegende Ereignisse Auskunft geben oder durch Handlungen und Gesten signalisieren, dass sie sich erinnert.</t>
  </si>
  <si>
    <t>Die Person hat Schwierigkeiten, sich an manche kurz zurückliegende Ereignisse zu erinnern oder muss hierzu länger nachdenken, sie hat aber keine nennenswerten Probleme, sich an Ereignisse aus der eigenen Lebensgeschichte zu erinnern.</t>
  </si>
  <si>
    <t>Die Person vergisst kurz zurückliegende Ereignisse häufig. Nicht alle, aber wichtige Ereignisse aus der eigenen Lebensgeschichte sind (noch) präsent.</t>
  </si>
  <si>
    <t>Die Person ist nicht (oder nur selten) in der Lage, sich an Ereignisse, Dinge oder Personen aus der eigenen Lebensgeschichte zu erinnern.</t>
  </si>
  <si>
    <t>2.5 Steuern von mehrschrittigen Alltagshandlungen</t>
  </si>
  <si>
    <t>Fähigkeit, zielgerichtete Handlungen des Lebensalltags, die eine Abfolge von Teilschritten umfassen, zu steuern: Die Betonung liegt in diesem Fall auf dem Begriff Alltagshandlungen. Gemeint sind zielgerichtete Handlungen, die diese Person täglich oder nahezu täglich im Lebensalltag durchführt oder durchgeführt hat, wie z. B. das komplette Ankleiden, Kaffeekochen oder Tischdecken.</t>
  </si>
  <si>
    <t>Die Person ist in der Lage, die erforderlichen Handlungsschritte selbständig in der richtigen Reihenfolge auszuführen oder zu steuern, so dass das angestrebte Ergebnis der Handlung erreicht wird.</t>
  </si>
  <si>
    <t>Die Person verliert manchmal den Faden und vergisst, welcher Handlungsschritt der nächste ist. Erhält sie dabei eine Erinnerungshilfe, kann sie die Handlung aber selbständig fortsetzen.</t>
  </si>
  <si>
    <t>Die Person hat erhebliche Schwierigkeiten. Sie verwechselt regelmäßig die Reihenfolge der einzelnen Handlungsschritte oder vergisst einzelne, notwendige Handlungsschritte.</t>
  </si>
  <si>
    <t>Mehrschrittige Alltagshandlungen werden erst gar nicht begonnen oder nach den ersten Versuchen aufgegeben.</t>
  </si>
  <si>
    <t>2.6 Treffen von Entscheidungen im Alltagsleben</t>
  </si>
  <si>
    <t>Fähigkeit, folgerichtige und geeignete Entscheidungen im Alltagsleben zu treffen: Dazu gehört z. B. die dem Wetter angepasste Auswahl von Kleidung, die Entscheidung über die Durchführung von Aktivitäten wie Einkaufen, Familienangehörige oder Freunde anrufen, einer Freizeitbeschäftigung nachzugehen. Zu klären ist hier die Frage, ob die Entscheidungen folgerichtig sind, d. h. geeignet sind, das angestrebte Ziel zu erreichen oder ein gewisses Maß an Sicherheit und Wohlbefinden oder Bedürfnisbefriedigung zu gewährleisten, z. B. warme Kleidung.</t>
  </si>
  <si>
    <t>Die Person kann auch in unbekannten Situationen folgerichtige Entscheidungen treffen, beispielsweise beim Umgang mit unbekannten Personen, die an der Haustür klingeln.</t>
  </si>
  <si>
    <t>Im Rahmen der Alltagsroutinen oder zuvor besprochenen Situationen können Entscheidungen getroffen werden, die Person hat aber Schwierigkeiten in unbekannten Situationen.</t>
  </si>
  <si>
    <t>Die Person trifft zwar Entscheidungen, diese Entscheidungen sind jedoch in der Regel nicht geeignet, ein bestimmtes Ziel zu erreichen. Dies ist beispielsweise der Fall, wenn die Person mit nur leichter Bekleidung bei winterlichen Temperaturen im Freien spazieren gehen will. Weiterhin liegt eine schwere Beeinträchtigung vor, wenn die Person nur mit Unterstützung in Form von Anleitung, Aufforderung, Aufzeigen von Handlungsalternativen in der Lage ist, Entscheidungen zu treffen.</t>
  </si>
  <si>
    <t>Die Person kann Entscheidungen auch mit Unterstützung nicht mehr oder nur selten treffen. Sie zeigt keine deutbare Reaktion auf das Angebot mehrerer Entscheidungsalternativen).</t>
  </si>
  <si>
    <t>2.7 Verstehen von Sachverhalten und Informationen</t>
  </si>
  <si>
    <t>Fähigkeit, Sachverhalte zu verstehen und Informationen inhaltlich einordnen zu können: Hier geht es um Ereignisse und Inhalte, die Bestandteil des Alltagslebens der meisten Menschen sind. Gemeint ist etwa die Fähigkeit, zu erkennen, dass man sich in einer bestimmten Situation befindet, z. B. gemeinschaftliche Aktivitäten mit anderen Menschen, Versorgung durch eine Pflegekraft, MDK-Begutachtung sowie die Fähigkeit, Informationen zum Tagesgeschehen aus den Medien z. B. Fernsehgerät, Tageszeitung aufzunehmen und inhaltlich zu verstehen. Gleiches gilt für mündlich von anderen Personen übermittelte Informationen.</t>
  </si>
  <si>
    <t>Die Person kann Sachverhalte und Informationen aus dem Alltagsleben ohne nennenswerte Probleme verstehen.</t>
  </si>
  <si>
    <t>Die Person kann auch einfache Informationen häufig nur nachvollziehen, wenn sie wiederholt erklärt werden. Eine schwere Beeinträchtigung liegt auch dann vor, wenn das Verständnis sehr stark von der Tagesform abhängt.</t>
  </si>
  <si>
    <t>Die Person kann einfache Sachverhalte und Informationen nachvollziehen, hat bei komplizierteren jedoch Schwierigkeiten.</t>
  </si>
  <si>
    <t>Die Person gibt weder verbal noch nonverbal zu erkennen, dass sie Situationen und übermittelte Informationen verstehen kann.</t>
  </si>
  <si>
    <t>2.8 Erkennen von Risiken und Gefahren</t>
  </si>
  <si>
    <t>Fähigkeit, Risiken und Gefahren zu erkennen: Dazu gehören Gefahren wie Stromund Feuerquellen, Barrieren und Hindernisse auf dem Fußboden bzw. auf Fußwegen, eine problematische Beschaffenheit des Bodens (z. B. Glätte) oder Gefahrenzonen in der außerhäuslichen Umgebung (z. B. verkehrsreiche Straßen, Baustellen).</t>
  </si>
  <si>
    <t>Die Person kann solche Risiken und Gefahrenquellen im Alltagsleben ohne weiteres erkennen, auch wenn sie ihnen aus anderen Gründen (z. B. aufgrund von somatischen Beeinträchtigungen) nicht aus dem Weg gehen kann.</t>
  </si>
  <si>
    <t>Die Person erkennt meist nur solche Risiken und Gefahren, die sich in der vertrauten innerhäuslichen  Wohnumgebung wiederfinden. Es bestehen aber beispielsweise Schwierigkeiten, Risiken im Straßenverkehr angemessen einzuschätzen oder Gefährdungen in ungewohnter Umgebung zu erkennen.</t>
  </si>
  <si>
    <t>Die Person kann auch Risiken und Gefahren, denen sie häufig auch in der Wohnumgebung begegnet, oft nicht als solche erkennen.</t>
  </si>
  <si>
    <t>Die Person kann Risiken und Gefahren so gut wie gar nicht erkennen.</t>
  </si>
  <si>
    <t>2.9 Mitteilen von elementaren Bedürfnissen</t>
  </si>
  <si>
    <t>Die Person kann Bedürfnisse äußern.</t>
  </si>
  <si>
    <t>Die Person kann auf Nachfrage elementare Bedürfnisse äußern. Die Person äußert Bedürfnisse aber nicht immer von sich aus.</t>
  </si>
  <si>
    <t>Elementare Bedürfnisse sind nur aus nonverbalen Reaktionen (Mimik, Gestik, Lautäußerungen) ableitbar, ggf. nach oder durch entsprechende(r) Stimulation; oder die Person äußert von sich aus keine elementaren Bedürfnisse, muss dazu ständig angeleitet werden, kann aber Zustimmung oder Ablehnung deutlich machen.</t>
  </si>
  <si>
    <t>Die Person äußert nicht oder nur sehr selten Bedürfnisse, auch nicht in nonverbaler Form. Sie kann weder Zustimmung noch Ablehnung deutlich machen.</t>
  </si>
  <si>
    <t>Aufforderungen und Bitten zu alltäglichen Grundbedürfnissen werden ohne weiteres verstanden.</t>
  </si>
  <si>
    <t>Einfache Bitten und Aufforderungen, wie z. B. „Setz dich bitte an den Tisch!“, „Zieh dir die Jacke über!“, „Komm zum Essen!“, „Prosit!“ werden verstanden, Aufforderungen in nicht alltäglichen Situationen müssen erklärt werden. Ggf. sind besonders deutliche Ansprache, Wiederholungen, Zeichensprache, Gebärdensprache oder Schrift erforderlich, um Aufforderungen verständlich zu machen.</t>
  </si>
  <si>
    <t>Die Person kann Aufforderungen und Bitten meist nicht verstehen, wenn diese nicht wiederholt geäußert und erläutert werden. Das Verständnis ist sehr von der Tagesform abhängig. Sie zeigt aber Zustimmung oder Ablehnung gegenüber nonverbalen Aufforderungen, z. B. Berührungen oder Geleiten an den Esstisch.</t>
  </si>
  <si>
    <t>Die Person kann Anleitung und Aufforderungen kaum oder nicht verstehen.</t>
  </si>
  <si>
    <t>2.11 Beteiligen an einem Gespräch</t>
  </si>
  <si>
    <t>Fähigkeit, elementare Bedürfnisse verbal oder nonverbal mitzuteilen: Das beinhaltet sich bei Hunger oder Durst, Schmerzen oder Frieren bemerkbar zu machen. Bei Sprachstörungen kann dies ggf. durch Laute, Mimik oder Gestik bzw. unter Nutzung von Hilfsmitteln erfolgen. (Bei den Kriterien zur Kommunikation 4.2.9 bis 4.2.11 sind auch die Auswirkungen von Hör-, Sprech- oder Sprachstörungen zu berücksichtigen.)</t>
  </si>
  <si>
    <t>Fähigkeit, Aufforderungen in Hinblick auf alltägliche Grundbedürfnisse zu verstehen: Zu den alltäglichen Grundbedürfnissen gehören z. B. Essen, Trinken, sich kleiden, sich beschäftigen.  (Bei den Kriterien zur Kommunikation 4.2.9 bis 4.2.11 sind auch die Auswirkungen von Hör-, Sprech- oder Sprachstörungen zu berücksichtigen.)</t>
  </si>
  <si>
    <t>Fähigkeit, in einem Gespräch Gesprächsinhalte aufzunehmen, sinngerecht zu antworten und zur Weiterführung des Gesprächs Inhalte einzubringen:  (Bei den Kriterien zur Kommunikation 4.2.9 bis 4.2.11 sind auch die Auswirkungen von Hör-, Sprech- oder Sprachstörungen zu berücksichtigen.)</t>
  </si>
  <si>
    <t>Die Person kommt sowohl in Einzel- als auch in Gesprächen kleiner Gruppen gut zurecht. Sie zeigt im Gespräch Eigeninitiative, Interesse und beteiligt sich, wenn vielleicht auch nur auf direkte Ansprache hin. Ihre Äußerungen passen zu den Inhalten des Gesprächs.</t>
  </si>
  <si>
    <t>Die Person kommt in Gesprächen mit einer Person gut zurecht, in Gruppen ist sie jedoch meist überfordert und verliert den Faden. Wortfindungsstörungen treten ggf. regelmäßig auf. Die Person ist häufig auf besonders deutliche Ansprache oder Wiederholung von Worten, Sätzen angewiesen.</t>
  </si>
  <si>
    <t>Die Person kann auch einem Gespräch nur mit einer Person kaum folgen oder sie kann sich nur wenig oder mit einzelnen Worten beteiligen. Die Person zeigt nur wenig Eigeninitiative, reagiert aber auf Ansprache oder Fragen mit wenigen Worten, z. B. mit ja oder nein; Die Person beteiligt sich am Gespräch, weicht aber in aller Regel vom Gesprächsinhalt ab (führt mehr ein Selbstgespräch) oder es besteht leichte Ablenkbarkeit durch Umgebungseinflüsse.</t>
  </si>
  <si>
    <t>Ein Gespräch mit der Person, das über einfache Mitteilungen hinausgeht, ist auch unter Einsatz nonverbaler Kommunikation kaum oder nicht möglich.</t>
  </si>
  <si>
    <t>In diesem Modul geht es um Verhaltensweisen und psychische Problemlagen als Folge von Gesundheitsproblemen, die immer wieder auftreten und personelle Unterstützung erforderlich machen. Es geht hier um Unterstützung des pflegebedürftigen Menschen bei der Bewältigung von belastenden Emotionen (wie z. B. Panikattacken), beim Abbau psychischer Spannungen und bei der Impulssteuerung,  bei der Förderung positiver Emotionen durch Ansprache oder körperliche Berührung;  bei der Vermeidung von Gefährdungen im Lebensalltag, bei Tendenz zu selbstschädigendem Verhalten. Im Mittelpunkt dieses Moduls steht die Frage, inwieweit die Person ihr Verhalten ohne personelle Unterstützung steuern kann. Von fehlender Selbststeuerung ist auch dann auszugehen, wenn ein Verhalten zwar nach Aufforderung abgestellt wird, aber danach immer wieder aufs Neue auftritt, weil das Verbot nicht verstanden wird oder die Person sich nicht erinnern kann. Abzugrenzen sind hier gezielte herausfordernde Verhaltensweisen, z. B. im Rahmen von Beziehungsproblemen, die nicht zu berücksichtigen sind. Anders als in den übrigen Modulen sind die Kriterien nicht abschließend definiert, sondern beispielhaft erläutert. Manche Verhaltensweisen lassen sich nicht eindeutig nur einem Kriterium zuordnen, z. B. Beschimpfungen zu verbaler Aggression (F 4.3.6) oder zu anderen pflegerelevanten vokalen Auffälligkeiten (F 4.3.7) oder treten in Kombination auf. Ausschlaggebend ist, ob und wie oft die Verhaltensweisen eine personelle Unterstützung notwendig machen. Bei Kombination verschiedener Verhaltensweisen wird die Häufigkeit von Ereignissen mit personellem Unterstützungsbedarf nur einmal erfasst, z. B. wird nächtliche Unruhe bei Angstzuständen, entweder unter Punkt F 4. 3.2 oder unter Punkt F 4.3.10 bewertet. Es werden folgende Merkmalsausprägungen erfasst: 0 = nie 1 = selten, d.h. maximal 1x wöchentlich 2 = häufig, d.h. zweimal oder mehrmals wöchentlich, aber nicht täglich 3 = täglich.</t>
  </si>
  <si>
    <t>Dieses Kriterium fasst verschiedene Verhaltensweisen zusammen. Dazu gehören vor allem das (scheinbar) ziellose Umhergehen in der Wohnung oder der Einrichtung und der Versuch desorientierter Personen, ohne Begleitung die Wohnung, Einrichtung zu verlassen oder Orte aufzusuchen, die für diese Person unzugänglich sein sollten, z. B. Treppenhaus, Zimmer anderer Bewohner. Ebenso zu berücksichtigen ist allgemeine Rastlosigkeit in Form von ständigem Aufstehen und Hinsetzen oder Hin- und Herrutschen auf dem Sitzplatz oder im und aus dem Bett.</t>
  </si>
  <si>
    <t>Gemeint sind hier nächtliches Umherirren oder nächtliche Unruhephasen bis hin zur Umkehr des Tag-, Nachtrhythmus im Sinne von aktiv sein in der Nacht und schlafen während des Tages. Zu bewerten ist, wie häufig Anlass für personelle Unterstützung zur Steuerung des Schlaf-Wach-Rhythmus bestehen, z. B. wieder ins Bett bringen und beruhigen. Schlafstörungen wie Einschlafschwierigkeiten am Abend oder Wachphasen während der Nacht sind nicht zu werten. Andere nächtliche Hilfen, z. B. Aufstehen, zu Bett bringen bei Nykturie oder Lagerungen sind nur unter F 4.6.2. zu werten.</t>
  </si>
  <si>
    <t>Selbstschädigendes und autoaggressives Verhalten kann z. B. darin bestehen, sich selbst durch Gegenstände zu verletzen, ungenießbare Substanzen zu essen und zu trinken, sich selbst schlagen und sich selbst mit den Fingernägeln oder Zähnen verletzen.</t>
  </si>
  <si>
    <t>Gemeint sind hier aggressive, auf Gegenstände gerichtete Handlungen wie Gegenstände wegstoßen oder wegschieben, gegen Gegenstände schlagen, das Zerstören von Dingen sowie das Treten nach Gegenständen.</t>
  </si>
  <si>
    <t>3.4 Beschädigen von Gegenständen</t>
  </si>
  <si>
    <t>Physisch aggressives Verhalten gegenüber anderen Personen kann z. B. darin bestehen, nach Personen zu schlagen oder zu treten, andere mit Zähnen oder Fingernägeln zu verletzen, andere zu stoßen oder wegzudrängen oder in Verletzungsversuchen gegenüber anderen Personen mit Gegenständen.</t>
  </si>
  <si>
    <t>Verbale Aggression kann sich z. B. in verbalen Beschimpfungen oder in der Bedrohung anderer Personen ausdrücken.</t>
  </si>
  <si>
    <t>3.7 Andere pflegerelevante vokale Auffälligkeiten</t>
  </si>
  <si>
    <t>Andere pflegerelevante vokale Auffälligkeiten können sein: Lautes Rufen, Schreien, Klagen ohne nachvollziehbaren Grund, vor sich hin schimpfen, fluchen, seltsame Laute von sich geben, ständiges Wiederholen von Sätzen und Fragen.</t>
  </si>
  <si>
    <t>Hier ist die Abwehr von Unterstützung, z. B. bei der Körperpflege, die Verweigerung der Nahrungsaufnahme, der Medikamenteneinnahme oder anderer notwendiger Verrichtungen sowie die Manipulation an Vorrichtungen wie z. B. an Kathetern, Infusionen oder Sondenernährung gemeint. Dazu gehört nicht die willentliche (selbstbestimmte) Ablehnung bestimmter Maßnahmen.</t>
  </si>
  <si>
    <t>3.9 Wahnvorstellungen</t>
  </si>
  <si>
    <t>Wahnvorstellungen beziehen sich z. B. auf die Vorstellung, mit Verstorbenen oder imaginären Personen in Kontakt zu stehen oder auf die Vorstellung, verfolgt, bedroht oder bestohlen zu werden.</t>
  </si>
  <si>
    <t>Die Person hat starke Ängste oder Sorgen, sie erlebt Angstattacken unabhängig von der Ursache.</t>
  </si>
  <si>
    <t>3.11 Antriebslosigkeit bei depressive Stimmungslage</t>
  </si>
  <si>
    <t>Antriebslosigkeit bei depressiver Stimmungslage zeigt sich z. B. daran, dass die Person kaum Interesse an der Umgebung hat, kaum Eigeninitiative aufbringt und Motivierung durch andere benötigt, um etwas zu tun. Sie wirkt traurig oder apathisch, möchte am liebsten das Bett nicht verlassen. Hier ist nicht gemeint, dass Menschen mit rein kognitiven Beeinträchtigungen, z. B. bei Demenz Impulse benötigen, um eine Handlung zu beginnen oder fortzuführen.</t>
  </si>
  <si>
    <t>Sozial inadäquate Verhaltensweisen sind z. B. distanzloses Verhalten, auffälliges Einfordern von Aufmerksamkeit, sich vor anderen in unpassenden Situationen auskleiden, unangemessenes Greifen nach Personen oder unangemessene körperliche oder verbale sexuelle Annäherungsversuche.</t>
  </si>
  <si>
    <t>3.13 Sonstige pflegerelevante inadäquate Handlungen</t>
  </si>
  <si>
    <t>Sonstige pflegerelevante inadäquate Handlungen sind z. B. Nesteln an der Kleidung, ständiges Wiederholen der gleichen Handlung (Stereotypien), planlose Aktivitäten, Verstecken oder Horten von Gegenständen, Kotschmieren, Urinieren in die Wohnung.</t>
  </si>
  <si>
    <t>Angaben zur Versorgung: Zu diesem Modul werden zunächst besondere Bedarfsaspekte erfasst. Dazu gehören die parenterale Ernährung oder die Ernährung über eine Sonde, die künstliche Harn- oder Stuhlableitung, sowie Störungen der Blasen- und Darmkontrolle in ihren Ausprägungsgraden.
Ernährung parenteral oder über Sonde: Es ist anzugeben, ob die Ernährung parenteral z. B. über einen Port, über eine perkutane endoskopische Gastrostomie (PEG), eine perkutane endoskopischen Jejunostomie (PEJ) oder eine nasale Magensonde, sowie ob sie über Pumpe, Schwerkraft oder als Bolusgabe erfolgt.
Blasenkontrolle/Harnkontinenz: Gemeint ist hier, Harndrang zu verspüren und so rechtzeitig zu äußern, dass die Blasenentleerung geregelt werden kann. Jegliche Art von unwillkürlichem Harnabgang ist zu berücksichtigen, unabhängig von der Ursache. Zu erfassen ist hier vorrangig die Kontrolle der Blasenentleerung, die Steuerung der Blasenentleerung, die Vermeidung unwillkürlicher Harnabgänge, ggf. mit personeller Hilfe. Es sind folgende Merkmalsausprägungen vorgesehen: Ständig kontinent (Keine unwillkürlichen Harnabgänge.); Überwiegend kontinent (Maximal einmal täglich unwillkürlicher Harnabgang oder Tröpfcheninkontinenz.); Überwiegend inkontinent (Mehrmals täglich unwillkürliche Harnabgänge, aber gesteuerte Blasenentleerung ist noch teilweise möglich.); Komplett inkontinent (Die Person ist komplett harninkontinent.  Gesteuerte Blasenentleerung ist nicht möglich.) Alternativ anzugeben ist, ob ein suprapubischer oder transurethraler Dauerkatheter oder Urostoma vorhanden ist. Einmalkatheterisieren ist nicht hier sondern unter Punkt F 4.5.10 zu berücksichtigen, hier ist anzugeben, ob und in welchem Umfang daneben eine Inkontinenz besteht.
Darmkontrolle, Stuhlkontinenz: Gemeint ist, Stuhldrang zu verspüren und so rechtzeitig zu äußern, dass die Darmentleerung geregelt werden kann. Zu bewerten ist hier die Vermeidung unwillkürlicher Stuhlabgänge, ggf. mit personeller Hilfe.
Es sind folgende Merkmalsausprägungen vorgesehen: Ständig kontinent (Keine unwillkürlichen Stuhlabgänge.); Überwiegend kontinent (Die Person ist überwiegend stuhlkontinent, gelegentlich unwillkürliche Stuhlabgänge oder nur geringe Stuhlmengen, sogenannte Schmierstühle.); Überwiegend inkontinent (Die Person ist überwiegend stuhlinkontinent, selten gesteuerte Darmentleerung möglich.); Komplett inkontinent (Die Person ist komplett stuhlinkontinent,  gesteuerte
Darmentleerung ist nicht möglich.). Alternativ anzugeben ist, ob ein Colo-, Ileostoma vorhanden ist. 
Bewertung der Selbständigkeit: Zu bewerten ist, ob die untersuchte Person die jeweilige Aktivität praktisch durchführen kann. Es ist unerheblich, ob die Beeinträchtigungen der Selbständigkeit aufgrund von Schädigungen somatischer oder mentaler Funktionen bestehen oder ob Teilaspekte bereits in anderen Modulen berücksichtigt worden sind.</t>
  </si>
  <si>
    <t>4.1 Waschen des vorderen Oberkörpers</t>
  </si>
  <si>
    <t>Die Person kann die beschriebene Aktivität ohne personelle Hilfe durchführen.</t>
  </si>
  <si>
    <t>Die Person kann die Aktivität selbständig durchführen, wenn benötigte Gegenstände, z. B. Seife, Waschlappen bereitgelegt werden oder sie Aufforderung bzw. punktuelle Teilhilfen, z. B. Waschen unter den Achseln oder der Brust erhält.</t>
  </si>
  <si>
    <t>Die Person kann nur geringe Anteile der Aktivität selbständig durchführen, sich z. B. nur Hände oder Gesicht waschen oder benötigt umfassende Anleitung.</t>
  </si>
  <si>
    <t>Die Person kann sich an der Aktivität nicht oder nur minimal beteiligen.</t>
  </si>
  <si>
    <t>4.2 Körperpflege im Bereich des Kopfes</t>
  </si>
  <si>
    <t>Kämmen, Zahnpflege, Prothesenreinigung, Rasieren</t>
  </si>
  <si>
    <t>Die Person kann die beschriebenen Aktivitäten ohne personelle Hilfe durchführen.</t>
  </si>
  <si>
    <t>Die Person kann die Aktivitäten selbständig durchführen, wenn benötigte Gegenstände bereitgelegt oder gerichtet werden, z. B. Aufdrehen der Zahnpastatube, Auftragen der Zahnpasta auf die Bürste, Aufbringen von Haftcreme auf die Prothese, Anreichen oder Säubern des Rasierapparates. Alternativ sind Aufforderungen oder punktuelle Teilhilfen erforderlich wie Korrekturen nach dem Kämmen oder nur das Kämmen des Hinterkopfes, das Reinigen der hinteren Backenzähne bei der Zahn-, Mundpflege bzw. die Nachrasur bei sonst selbständigem Rasieren.</t>
  </si>
  <si>
    <t>Die Person kann nur geringe Anteile der Aktivität selbständig leisten, so beginnt sie z. B. mit dem Zähneputzen oder der Rasur, ohne die Aktivität zu Ende zu führen.</t>
  </si>
  <si>
    <t>Die Person kann sich an den Aktivitäten nicht oder nur minimal beteiligen.</t>
  </si>
  <si>
    <t>4.3 Waschen des Intimbereichs</t>
  </si>
  <si>
    <t>Die Person kann die Aktivität selbständig durchführen, wenn benötigte Utensilien, z. B. Seife, Waschlappen bereitgelegt werden oder sie Aufforderung bzw. punktuelle Teilhilfen erhält.</t>
  </si>
  <si>
    <t>Die Person kann nur geringe Anteile der Aktivität  selbständig durchführen, sich z. B. nur den vorderen Intimbereich waschen.</t>
  </si>
  <si>
    <t>4.4 Duschen und Baden einschließlich Waschen der Haare</t>
  </si>
  <si>
    <t>Durchführung des Dusch- oder Wannenbades einschließlich des Waschens der Haare: Dabei sind neben der Fähigkeit, den Körper waschen zu können, auch Sicherheitsaspekte zu berücksichtigen. (Teil-) Hilfen beim Waschen in der Wanne, Dusche sind hier ebenso zu berücksichtigen wie die Hilfe beim Einund Aussteigen oder eine notwendige Überwachung während des Bades. Dazu gehört auch das Abtrocknen, Haare waschen und föhnen.</t>
  </si>
  <si>
    <t>Die Person kann die Aktivität selbständig durchführen, wenn Utensilien vorbereitet bzw. bereitgestellt werden, einzelne Handreichungen geleistet werden, z. B. Stützen beim Ein-, Aussteigen, Bedienung eines Badewannenlifters, Hilfe beim Haare waschen oder Föhnen, beim Abtrocknen oder wenn während des (Dusch-) Bades aus nachvollziehbaren Sicherheitsgründen Anwesenheit erforderlich ist.</t>
  </si>
  <si>
    <t>Die Person kann nur einen begrenzten Teil der Aktivität selbständig durchführen, z.B. das Waschen des vorderen Oberkörpers.</t>
  </si>
  <si>
    <t>4.5 An- und Auskleiden des Oberkörpers</t>
  </si>
  <si>
    <t>Bereitliegende Kleidungsstücke, z. B. Unterhemd, T-Shirt, Hemd, Bluse, Pullover, Jacke, BH, Schlafanzugoberteil oder Nachthemd, an- und ausziehen: Die Beurteilung ist unabhängig davon vorzunehmen, ob solche Kleidungsstücke derzeit getragen werden. Die situationsgerechte Auswahl der Kleidung ist nicht hier sondern unter Punkt F 4.2.6 zu berücksichtigen. Das An- und Ablegen von körpernahen Hilfsmitteln ist unter Punkt F 4.5.7 zu berücksichtigen.</t>
  </si>
  <si>
    <t>Die Person kann die Aktivität beispielsweise selbständig durchführen, wenn Kleidungsstücke passend angereicht oder gehalten werden beim Anziehen eines Hemdes etc. Auch wenn Hilfe nur bei Verschlüssen erforderlich ist, trifft die Bewertung „überwiegend selbständig“ zu, ebenso wenn nur Kontrolle des Sitzes der Kleidung und Aufforderungen zur Vervollständigung der Handlung erforderlich sind.</t>
  </si>
  <si>
    <t>Die Person kann nur bei einem begrenzten Teil der Aktivität mithelfen, beispielsweise die Hände in die Ärmel eines bereitgehaltenen T-Shirts schieben.</t>
  </si>
  <si>
    <t>4.6 An- und Auskleiden des Unterkörpers</t>
  </si>
  <si>
    <t>Bereitliegende Kleidungsstücke, z. B. Unterwäsche Hose, Rock, Strümpfe und Schuhe, an- und ausziehen: Die Beurteilung ist unabhängig davon vorzunehmen, ob solche Kleidungsstücke derzeit getragen werden. Die situationsgerechte Auswahl der Kleidung ist unter Punkt F 4.2.6 zu berücksichtigen. Das An- und Ablegen von körpernahen Hilfsmitteln ist unter Punkt F 4.5.7 zu berücksichtigen, z. B. Kompressionstrümpfe.</t>
  </si>
  <si>
    <t>Die Person kann die Aktivität beispielsweise selbständig durchführen, wenn Kleidungsstücke angereicht oder gehalten werden (Einstiegshilfe). Auch wenn Hilfe nur bei Verschlüssen, z. B. Schnürsenkel binden, Knöpfe schließen oder Kontrolle des Sitzes der Kleidung und Aufforderungen zur Vervollständigung der Handlung erforderlich sind, trifft die Bewertung „überwiegend selbständig“ zu.</t>
  </si>
  <si>
    <t>Die Person kann die Aktivität zu einem geringen Teil selbständig durchführen. Beispielsweise gelingt das Hochziehen von Hose, Rock zur Taille selbständig, zuvor muss das Kleidungsstück jedoch von der Pflegeperson über die Füße gezogen werden.</t>
  </si>
  <si>
    <t>4.7 Mundgerechtes Zubereiten der Nahrung und Eingießen von Getränken</t>
  </si>
  <si>
    <t>Zerteilen von Nahrung in mundgerechte Stücke und Eingießen von Getränken: Dazu gehört das Zerteilen von belegten Brotscheiben, Obst oder andere Speisen in mundgerechte Stücke, z. B. das Kleinschneiden von Fleisch, das Zerdrücken von Kartoffeln, Pürieren der Nahrung ,Verschlüsse von Getränkeflaschen öffnen, Getränke aus einer Flasche oder Kanne in ein Glas bzw. eine Tasse eingießen, ggf. unter Nutzung von Hilfsmitteln wie Anti-Rutschbrett oder sonstigem Gegenstand wie Spezialbesteck.</t>
  </si>
  <si>
    <t>Es ist punktuelle Hilfe erforderlich, z.B. beim Öffnen einer Flasche oder beim Schneiden von sehr harten Nahrungsmitteln.</t>
  </si>
  <si>
    <t>Die Person kann die Aktivität zu einem geringen Teil selbständig durchführen, beispielsweise schneidet sie zwar belegte Brotscheiben, schafft es aber nicht, mundgerechte Stücke herzustellen. Oder sie gießt aus einer Flasche Wasser ins Glas, verschüttet das Wasser dabei jedoch regelmäßig.</t>
  </si>
  <si>
    <t>Bereit gestellte, mundgerecht zubereitete Speisen essen: Dies beinhaltet das Aufnehmen, zum Mund Führen, ggf. Abbeißen, Kauen und Schlucken von mundgerecht zubereiteten Speisen, die üblicherweise mit den Fingern gegessen werden, z. B. Brot, Kekse, Obst oder das Essen mit Gabel oder Löffel, ggf. mit speziellen Hilfsmitteln wie adaptiertem Besteck. Zu berücksichtigen ist auch, inwieweit die Notwendigkeit der ausreichenden Nahrungsaufnahme (auch ohne Hungergefühl oder Appetit) erkannt und die empfohlene, gewohnte Menge tatsächlich gegessen wird. Das Einhalten von Diäten ist nicht hier sondern unter Punkt F 4.5.16 zu bewerten. Die Beurteilung ist auch dann vorzunehmen, wenn die Nahrungsaufnahme über eine Sonde bzw. parenteral erfolgt.</t>
  </si>
  <si>
    <t xml:space="preserve">Blaseninkontinenz: Ständig kontinent: (keine unwillkürlichen Harnabgänge) (4.11 entfällt). Überwiegend kontinent: Maximal 1x täglichunwillkürlicher Harnabgang oder Tröpfcheninkontinenz) (4.11 entfällt). Überwiegend inkontinent: Mehrmals täglich unwillkürliche Harnabgänge.  Stuhlinkontinenz: Ständig kontinent: keine unwillkürlichen Stuhlabgänge (4.12 entfällt). Überwiegend kontinent: gelegentlich unwillkürliche Stuhlabgänge oder nur geringe Stuhlmengen, sogenannte Schmierstühle (4.12 entfällt). Überwiegend inkontinent: selten gesteuerte Darmentleerung.  </t>
  </si>
  <si>
    <t xml:space="preserve">entfällt, wenn ständig oder überwiegend kontinent: Ständig kontinent: (keine unwillkürlichen Harnabgänge) (4.11 entfällt). Überwiegend kontinent: Maximal 1x täglichunwillkürlicher Harnabgang oder Tröpfcheninkontinenz) (4.11 entfällt). Überwiegend inkontinent: Mehrmals täglich unwillkürliche Harnabgänge.  </t>
  </si>
  <si>
    <t xml:space="preserve">entfällt, wenn ständig oder überwiegend kontinent: Ständig kontinent: keine unwillkürlichen Stuhlabgänge (4.12 entfällt). Überwiegend kontinent: gelegentlich unwillkürliche Stuhlabgänge oder nur geringe Stuhlmengen, sogenannte Schmierstühle (4.12 entfällt). Überwiegend inkontinent: selten gesteuerte Darmentleerung.  </t>
  </si>
  <si>
    <t>Achtung: Frage 4.11 und 4.12 entfällt, wenn überwiegend oder ständig kontinent.</t>
  </si>
  <si>
    <t>(siehe Erläuterung im hellblauen Feld links)</t>
  </si>
  <si>
    <t>4.13 Ernährung parenteral oder über Sonde</t>
  </si>
  <si>
    <t>weniger Punkte bei "ausschließlich"</t>
  </si>
  <si>
    <t>Ernährung über einen parenteralen Zugang (z. B. einen Port) oder über einen Zugang in den Magen oder Dünndarm (PEG/PEJ)</t>
  </si>
  <si>
    <t>keine Ernährung parenteral oder über Sonde.</t>
  </si>
  <si>
    <t>Die Person führt die Versorgung ohne Fremdhilfe durch.</t>
  </si>
  <si>
    <r>
      <rPr>
        <b/>
        <sz val="10"/>
        <rFont val="Arial"/>
        <family val="2"/>
      </rPr>
      <t>mit Hilfe:</t>
    </r>
    <r>
      <rPr>
        <sz val="10"/>
        <rFont val="Arial"/>
        <family val="2"/>
      </rPr>
      <t xml:space="preserve"> nicht täglich, nicht auf Dauer</t>
    </r>
  </si>
  <si>
    <r>
      <rPr>
        <b/>
        <sz val="10"/>
        <rFont val="Arial"/>
        <family val="2"/>
      </rPr>
      <t>mit Hilfe:</t>
    </r>
    <r>
      <rPr>
        <sz val="10"/>
        <rFont val="Arial"/>
        <family val="2"/>
      </rPr>
      <t xml:space="preserve"> täglich, zusätzlich zu oraler Ernährung</t>
    </r>
  </si>
  <si>
    <r>
      <rPr>
        <b/>
        <sz val="10"/>
        <rFont val="Arial"/>
        <family val="2"/>
      </rPr>
      <t>mit Hilfe:</t>
    </r>
    <r>
      <rPr>
        <sz val="10"/>
        <rFont val="Arial"/>
        <family val="2"/>
      </rPr>
      <t xml:space="preserve"> ausschließlich oder nahezu ausschließlich</t>
    </r>
  </si>
  <si>
    <t>erfolgt mit fremder Hilfe: Die Person erhält zusätzlich zur oralen Nahrungsaufnahme Nahrung oder Flüssigkeit parenteral oder über Sonde, aber nur gelegentlich oder vorübergehend.</t>
  </si>
  <si>
    <t>erfolgt mit fremder Hilfe: Die Person erhält ausschließlich oder nahezu ausschließlich Nahrung und Flüssigkeit parenteral oder über Sonde. Eine orale Nahrungsaufnahme erfolgt nicht oder nur in geringem Maße zur Förderung der Sinneswahrnehmung.</t>
  </si>
  <si>
    <t>erfolgt mit fremder Hilfe: Die Person erhält in der Regel täglich Nahrung oder Flüssigkeit parenteral oder über Sonde und täglich oral Nahrung. Sie wird zum Teil, aber nicht ausreichend über die orale Nahrungsaufnahme ernährt und benötigt zur Nahrungsergänzung bzw. zur Vermeidung von Mangelernährung täglich Sondenkost.</t>
  </si>
  <si>
    <t>ohne Hilfe: selbständig</t>
  </si>
  <si>
    <t>4.12 Bewältigen der Folgen einer Stuhlinkontinenz und Umgang  mit Stoma</t>
  </si>
  <si>
    <t>Inkontinenz- und Stomasysteme sachgerecht verwenden, nach Bedarf wechseln und entsorgen: Dazu gehört Inkontinenzsysteme, z. B. große Vorlagen mit Netzhose, Inkontinenzhose mit Klebestreifen oder Pants sachgerecht verwenden, nach Bedarf wechseln und entsorgen. Dazu gehört auch die Anwendung eines Analtampons oder das Entleeren oder Wechseln eines Stomabeutels bei Enterostoma. Die Pflege des Stomas und der Wechsel einer Basisplatte ist unter 5.9 zu berücksichtigen.</t>
  </si>
  <si>
    <t>Die Person kann Hilfsmittel selbständig benutzen.</t>
  </si>
  <si>
    <t>Die Person kann die Aktivität überwiegend selbständig durchführen, wenn Inkontinenzsysteme bereit gelegt und entsorgt werden oder an den Wechsel erinnert wird.</t>
  </si>
  <si>
    <t>Die Person kann sich am Wechsel der Inkontinenzsysteme beteiligen, z.B. Mithilfe beim Wechsel eines Stomabeutels. Bei Vorliegen einer Stuhlinkontinenz sind Ressourcen beim Wechsel des Inkontinenzmaterials eher selten.</t>
  </si>
  <si>
    <t>Beteiligung ist nicht (oder nur minimal) möglich.</t>
  </si>
  <si>
    <t xml:space="preserve">4.11 Bewältigen der Folgen einer Harninkontinenz und Umgang mit Dauerkatheter und Urostoma
</t>
  </si>
  <si>
    <t>Inkontinenz- und Stomasysteme sachgerecht verwenden, nach Bedarf wechseln und entsorgen: Dazu gehört auch das Entleeren eines Urinbeutels bei Dauerkatheter, Urostoma oder die Anwendung eines Urinalkondoms. Die regelmäßige Einmalkatheterisierung ist nicht hier sondern unter Punkt 5.10 zu erfassen.</t>
  </si>
  <si>
    <t>Die Person kann die Aktivität überwiegend selbständig durchführen, wenn Inkontinenzsysteme bereit gelegt oder entsorgt werden oder an den Wechsel erinnert wird.</t>
  </si>
  <si>
    <t>Die Person kann sich am Wechsel der Inkontinenzsysteme beteiligen, z. B. nur Vorlagen einlegen oder Inkontinenzhosen nur entfernen.</t>
  </si>
  <si>
    <t>Beteiligung ist nicht oder nur minimal möglich.</t>
  </si>
  <si>
    <t>Die Person kann überwiegend selbständig essen, benötigt aber punktuelle Anleitung, muss beispielsweise aufgefordert werden, mit dem Essen zu beginnen oder weiter zu essen. Es sind punktuelle Hilfen erforderlich, z. B. Zurücklegen aus der Hand gerutschter Speisen oder Besteck in die Hand geben.</t>
  </si>
  <si>
    <t>Es muss ständig zur Nahrungsaufnahme motiviert werden oder die Nahrung muss größtenteils gereicht werden oder es ist ständige und unmittelbare Eingreifbereitschaft der Pflegeperson erforderlich, aufgrund von Aspirationsgefahr.</t>
  </si>
  <si>
    <t>Die Nahrung muss (nahezu) komplett gereicht werden.</t>
  </si>
  <si>
    <t>Bereitstehende Getränke aufnehmen, ggf. mit Gegenständen wie Strohhalm, Spezialbecher mit Trinkaufsatz: Zu berücksichtigen ist auch, inwieweit die Notwendigkeit der Flüssigkeitsaufnahme (auch ohne ausreichendes Durstgefühl) erkannt und die empfohlene oder gewohnte Menge tatsächlich getrunken wird. Die Beurteilung der Selbständigkeit ist auch dann vorzunehmen, wenn die Flüssigkeitsaufnahme über eine Sonde bzw. parenteral erfolgt.</t>
  </si>
  <si>
    <t>Die Person kann selbständig trinken, wenn ein Glas, eine Tasse unmittelbar in den Aktionsradius der Person positioniert oder sie ans Trinken erinnert wird.</t>
  </si>
  <si>
    <t>Das Trinkgefäß muss beispielsweise in die Hand gegeben werden, das Trinken erfolgt jedoch selbständig oder die Person muss zu fast jedem Schluck motiviert werden oder es ist ständige und unmittelbare Eingreifbereitschaft der Pflegeperson erforderlich, aufgrund von Aspirationsgefahr.</t>
  </si>
  <si>
    <t>Getränke müssen (nahezu) komplett gereicht werden.</t>
  </si>
  <si>
    <t>4.10 Benutzen einer Toilette oder eines Toilettenstuhls</t>
  </si>
  <si>
    <t>Gehen zur Toilette, Hinsetzen und Aufstehen, Sitzen während der Blasen-oder Darmentleerung, Intimhygiene und Richten der Kleidung: Die Beurteilung ist auch dann vorzunehmen, wenn anstelle der Toilettenbenutzung eine Versorgung mit Hilfsmitteln erfolgt, z. B. Inkontinenzmaterial, Katheter, Urostoma, Ileooder Colostoma.</t>
  </si>
  <si>
    <t>Die Person kann die Aktivität ohne personelle Hilfe durchführen.</t>
  </si>
  <si>
    <t>Die Person kann die Aktivität überwiegend selbständig durchführen. Personelle Hilfe kann sich beispielsweise beschränken auf einzelne Handlungsschritte wie:
- nur Bereitstellen und Leeren des Toilettenstuhls (alternativ Urinflasche oder anderer Behälter),
- nur Aufforderung oder Orientierungshinweise zum Auffinden der Toilette oder Begleitung auf dem Weg zur Toilette,
- nur Anreichen von Toilettenpapier oder Waschlappen, Intimhygiene nur nach Stuhlgang,
- nur Unterstützung beim Hinsetzen, Aufstehen von der Toilette,
- nur punktuelle Hilfe beim Richten der Bekleidung</t>
  </si>
  <si>
    <t>Die Person kann nur einzelne Handlungsschritte selbst ausführen, z. B. nur Richten der Bekleidung oder Intimhygiene nur nach Wasserlassen.</t>
  </si>
  <si>
    <t>Die Person kann sich nicht oder nur minimal an der Aktivität beteiligen.</t>
  </si>
  <si>
    <t>Der Bereich „Bewältigung von und selbständiger Umgang mit krankheits- oder therapiebedingten Anforderungen und Belastungen“ erfasst im Rahmen der Begutachtung vom bisherigen Pflegebedürftigkeitsbegriff nicht berücksichtigte Aktivitäten und Fähigkeiten. Sie sind dem Themenkreis der selbstständigen Krankheitsbewältigung zuzuordnen, und zwar insbesondere der „krankheitsbezogene Arbeit“, die direkt auf die Kontrolle von Erkrankungen und Symptomen sowie auf die Durchführung therapeutischer Interventionen bezogen ist. Hierbei geht es ausdrücklich nicht darum, den Bedarf an Maßnahmen der häuslichen Krankenpflege bzw. Behandlungspflege nach dem Fünften Buch einzuschätzen. Insoweit gilt § 13 Absatz 2 SGB XI. Diese Leistungen werden auch weiterhin in der häuslichen Versorgung von der Gesetzlichen Krankenversicherung erbracht; in der vollstationären Versorgung im Rahmen des § 43 SGB XI von der Pflegeversicherung. Ein Großteil der hier aufgeführten Maßnahmen und Handlungen kann von erkrankten Personen eigenständig durchgeführt werden, sofern sie über die dazu nötigen Ressourcen verfügen, d. h. über körperliche und kognitive Fähigkeiten, spezifische Fertigkeiten, Motivation, Kenntnisse u. a. m. Dies gilt auch für Maßnahmen, die nur selten von den Erkrankten selbst durchgeführt werden, wie z. B. das Absaugen von Sekret oder die regelmäßige Einmalkatheterisierung. Mit dem Bereich ist daher häufig ein Hilfebedarf bei der Anleitung und Motivation oder Schulung verknüpft.
In die Bewertung gehen nur die ärztlich angeordneten Maßnahmen ein, die gezielt auf eine bestehende Erkrankung ausgerichtet und für voraussichtlich mindestens sechs Monate erforderlich sind. Die ärztliche Anordnung kann sich auch auf nicht verschreibungspflichtige Medikamente oder äußerliche Anwendungen oder Übungsbehandlungen beziehen.
Zu bewerten ist, ob die Person die jeweilige Aktivität praktisch durchführen kann. Ist dies nicht der Fall, wird die Häufigkeit der erforderlichen Hilfe durch andere Personen dokumentiert (Anzahl pro Tag/pro Woche/pro Monat). Es ist unerheblich, ob die personelle Unterstützung durch Pflegepersonen oder Pflege(fach-)kräfte erfolgt und auch ob sie gemäß § 37 SGB V verordnet und abgerechnet wird.
Zu jedem Kriterium ist nur ein Eintrag möglich:
Entfällt oder selbständig oder Häufigkeit der Hilfe mit einer vollen Zahl pro Tag, pro Woche oder pro Monat. Ggf. ist von Tag auf Woche oder auf Monat umzurechnen. Zur Umrechnung von Woche auf Monat werden wöchentliche Maßnahmen mit vier multipliziert.
Erfolgt eine Medikation z. B. jeden zweiten Tag, so kann man diese Frequenz nur mit 15 x pro Monat darstellen. Werden zweimal täglich Insulin-Injektionen gegeben und zweimal wöchentlich zusätzlich andere Injektionen, ist umzurechnen auf die Woche. Es erfolgt der Eintrag 16 x pro Woche.</t>
  </si>
  <si>
    <t>Orale Medikation, Augen- oder Ohrentropfen, Zäpfchen und Medikamentenpflaster: Das Ausmaß der Hilfestellung kann von 1x wöchentlichen Stellen der Medikamente im Wochendispenser bis zu mehrfach täglicher Einzelgabe differieren. Werden Medikamente verabreicht, ist das Stellen nicht gesondert zu berücksichtigen.</t>
  </si>
  <si>
    <t>Subkutane und intramuskuläre Injektionen und subkutane Infusionen: Dazu gehören z. B. Insulininjektionen oder auch die Versorgung mit Medikamentenpumpen über einen subkutanen Zugang.</t>
  </si>
  <si>
    <t>5.3 Versorgung intravenöser Zugänge (z. B. Port)</t>
  </si>
  <si>
    <t>Hierunter fällt hauptsächlich die Port-Versorgung. Sie ist oft fachpflegerisch erforderlich. In Bezug auf den Umgang mit intravenösen Zugängen ist auch die Kontrolle zur Vermeidung von Komplikationen wie Verstopfung des Katheters zu berücksichtigen. Analog ist auch die Versorgung intrathekaler Zugänge hier zu erfassen. Das Anhängen von Nährlösungen zur parenteralen Ernährung ist nicht hier sondern unter Punkt 4.13 zu erfassen.</t>
  </si>
  <si>
    <t>Absaugen kann z. B. bei beatmeten oder tracheotomierten Patienten in sehr unterschiedlicher und wechselnder Häufigkeit notwendig sein. Es ist der durchschnittliche Bedarf anzugeben. Ebenso ist hier das An- und Ablegen von Sauerstoffbrillen oder analog auch von Atemmasken zur nächtlichen Druckbeatmung zu erfassen sowie das Bereitstellen eines Inhalationsgerätes (inkl. deren Reinigung). Jede Maßnahme ist auch einzeln zu berücksichtigen.</t>
  </si>
  <si>
    <t>5.5 Einreibungen sowie Kälte- und Wärmeanwendungen</t>
  </si>
  <si>
    <t>Hier sind alle externen Anwendungen mit ärztlich verordneten Salben, Cremes, Emulsionen etc. abzubilden, außerdem Kälte- und Wärmeanwendungen, die z.B. bei rheumatischen Erkrankungen verordnet werden. Jede Maßnahme ist auch einzeln zu berücksichtigen.</t>
  </si>
  <si>
    <t>5.6 Messung und Deutung von Körperzuständen</t>
  </si>
  <si>
    <t>Die Aktivität umfasst Messungen wie z. B. Blutdruck, Puls, Blutzucker, Temperatur, Körpergewicht, Flüssigkeitshaushalt, soweit diese auf ärztliche Anordnung  erfolgen. Dabei geht es nicht nur darum, die Messung durchzuführen, sondern auch notwendige Schlüsse zu ziehen, etwa zur Festlegung der erforderlichen Insulindosis oder zur Notwendigkeit anderer Maßnahmen, wie das Umstellen der Ernährung oder auch das Aufsuchen einer Ärztin oder eines Arztes. Dies gilt beispielsweise auch für Menschen mit erhöhtem Blutdruck, die zur Ergänzung der medikamentösen Therapie und einer Umstellung ihres Lebensstils regelmäßig Blutdruck und Puls kontrollieren.</t>
  </si>
  <si>
    <t>5.7 Körpernahe Hilfsmittel</t>
  </si>
  <si>
    <t>Hierunter versteht man beispielsweise das Anund Ablegen von Prothesen, kieferorthopädische Apparaturen; Orthesen, Brille, Hörgerät oder Kompressionsstrümpfen (inkl. deren Reinigung). Der Umgang mit Zahnprothesen ist unter Punkt 4.2 zu erfassen.</t>
  </si>
  <si>
    <t>5.8 Verbandwechsel und Wundversorgung</t>
  </si>
  <si>
    <t>Die Aktivität beinhaltet die Versorgung chronischer Wunden, wie z. B. Ulcus cruris oder Dekubitus.</t>
  </si>
  <si>
    <t>5.9 Versorgung mit Stoma</t>
  </si>
  <si>
    <t>Gemeint ist hier die Pflege künstlicher Körperöffnungen wie Tracheostoma, PEG, subrapubischer Blasenkatheter, Urostoma, Colooder Ileostoma. Hierbei ist auch das Reinigen des Katheters, die Desinfektion der Einstichstelle der PEG und falls notwendig auch der Verbandswechsel zu bewerten. Die Pflege eines Urostoma, Colo-oder Ileostoma ist in der Regel mit dem der Wechsel der Basisplatte oder dem Wechsel eines einteiligen Systems verbunden. Der einfache Wechsel oder das Entleeren eines Stomaoder Katheterbeutels oder das Anhängen von Sondennahrung sind unter den Punkten 4.11 ff zu werten.</t>
  </si>
  <si>
    <t>5.10 Regelmäßige Einmalkatheterisierung und Nutzung von Abführmethoden</t>
  </si>
  <si>
    <t>5.11 Therapiemaßnahmen in häuslicher Umgebung</t>
  </si>
  <si>
    <t>Bei vielen Erkrankungen werden aus einer Heilmitteltherapie heraus Anweisungen zu einem Eigenübungsprogramm gegeben, welches dauerhaft und regelmäßig durchgeführt werden soll, z. B. krankengymnastische Übungen, Atemübungen oder logopädische Übungen. Des Weiteren sind Maßnahmen zur Sekretelemination (ausgenommen Absaugen) zu nennen oder die Durchführung spezifischer Therapien nach Bobath oder Vojta oder die Durchführung ambulanter Peritonealdialyse (CAPD).</t>
  </si>
  <si>
    <t>5.12 Zeit- und technikintensive Maßnahmen in häuslicher Umgebung</t>
  </si>
  <si>
    <t>Gemeint sind hier spezielle Therapiemaßnahmen wie Hämodialyse oder Beatmung, die im häuslichen Umfeld durchgeführt werden können, wenn ständige Überwachung während der Maßnahme durch geschulte Pflegepersonen gewährleistet wird. Spezielle Krankenbeobachtung (gemäß Pos. 24 HKP-Richtlinie) ist meist rund um die Uhr erforderlich, z. B. bei maschineller Beatmung, und ist mit einmal täglich einzutragen.</t>
  </si>
  <si>
    <t>Hierunter fallen regelmäßige Besuche bei der niedergelassenen Hausärztin bzw. beim niedergelassenen Hausarzt oder Fachärztin bzw. Facharzt zu diagnostischen oder therapeutischen Zwecken. Wenn eine Unterstützung auf dem Weg zu oder bei Arztbesuchen erforderlich ist, ist diese in durchschnittlicher Häufigkeit zu erfassen.</t>
  </si>
  <si>
    <t>5.14 Besuche anderer medizinischer oder therapeutischer Einrichtungen (bis zu 3 Stunden)</t>
  </si>
  <si>
    <t>Hier ist das Aufsuchen anderer Therapeuten, z. B. Physiotherapeuten/Krankengymnasten, Ergotherapeuten, Logopäden, Psychotherapeuten, von Krankenhäusern zur ambulanten Behandlung oder Diagnostik oder anderer Einrichtungen des Gesundheitswesens zu berücksichtigen. Sollte der Gesamtzeitaufwand bei der Nutzung dieser Einrichtungen einschließlich der Fahrtzeiten für die Pflegeperson mehr als drei Stunden umfassen, so ist dies unter Punkt 5.15 zu berücksichtigen.</t>
  </si>
  <si>
    <t>5.15 Zeitlich ausgedehnter Besuch medizinischer oder therapeut. Einrichtungen (länger als 3 Std.)</t>
  </si>
  <si>
    <t>Bei manchen Erkrankungen kann es notwendig sein, spezialisierte Einrichtungen aufzusuchen, wodurch erhebliche Fahrtzeiten anfallen können. Auch kann es erforderlich sein, sich zeitaufwändiger diagnostischer oder therapeutischer Maßnahmen zu unterziehen z. B. onkologische Behandlung oder Dialyse. Der dafür erforderliche Zeitaufwand für die Pflegeperson muss pro Termin mehr als drei Stunden betragen. Sollte der Zeitaufwand bei der Nutzung dieser Einrichtungen (einschl. Fahrtzeiten) unter drei Stunden liegen, so ist dies unter Punkt5.13 oder 5.14 zu berücksichtigen.</t>
  </si>
  <si>
    <t>5.16 Einhalten einer Diät oder anderer krankheits- oder therapiebedingter Verhaltensvorschriften</t>
  </si>
  <si>
    <t>Bei manchen Erkrankungen werden bestimmte Diäten11 oder Essvorschriften oder andere Verhaltensvorschriften von der Ärztin oder vom Arzt angeordnet. Dazu gehören auch die ärztlich angeordnete Nahrungs- und Flüssigkeitszufuhr, in der sowohl die Art und Menge der Lebensmittel wie auch die Art und der Zeitpunkt der Aufnahme aus therapeutischen Gründen geregelt sind, z. B. bei Stoffwechselstörungen, Nahrungsmittelallergien, bei Essstörungen wie Anorexie oder Prader-Willi-Syndrom. Andere Verhaltensvorschriften können sich auf vitale Funktionen beziehen, z. B. Sicherstellung einer Langzeit-Sauerstoff-Therapie bei unruhigen Personen. Diese Vorschriften sind im Einzelnen zu benennen. Im Weiteren sind der Grad der Selbständigkeit bei der Einhaltung dieser Vorschriften und der daraus resultierende Bedarf an personeller Unterstützung zu beurteilen. Es geht hier um die Einsichtsfähigkeit der Person zur Einhaltung der Vorschriften und nicht um die Zubereitung einer Diät oder das An- und Ablegen einer Sauerstoffmaske. Nicht gemeint ist die selbstbestimmte Ablehnung von ärztlichen Vorschriften bei erhaltenen mentalen Funktionen. Liegen keine Vorschriften vor, ist das Feld „entfällt, nicht erforderlich“ anzukreuzen.</t>
  </si>
  <si>
    <t>Die Person kann die Vorschriften selbständig einhalten. Das Bereitstellen einer Diät reicht aus. Liegen keine Vorschriften vor, ist das Feld „entfällt, nicht erforderlich“ anzukreuzen.</t>
  </si>
  <si>
    <t>Die Person benötigt Erinnerung, Anleitung. In der Regel reicht das Bereitstellen der Diät nicht aus. Darüber hinausgehendes Eingreifen ist maximal einmal täglich erforderlich.</t>
  </si>
  <si>
    <t>Die Person benötigt meistens Anleitung, Beaufsichtigung. Das Bereitstellen der Diät reicht nicht aus. Darüber hinausgehendes Eingreifen ist mehrmals täglich erforderlich.</t>
  </si>
  <si>
    <t>Die Person benötigt immer Anleitung, Beaufsichtigung. Das Bereitstellen der Diät reicht nicht aus. Darüber hinausgehendes Eingreifen ist (fast) durchgehend erforderlich.</t>
  </si>
  <si>
    <t>6. Gestaltung des Alltagslebens und sozialer Kontakte</t>
  </si>
  <si>
    <t>Zu bewerten ist, ob die Person die jeweilige Aktivität praktisch durchführen kann. Es ist unerheblich, ob die Beeinträchtigungen der Selbständigkeit aufgrund von Schädigungen somatischer oder mentaler Funktionen bestehen oder ob Teilaspekte bereits in anderen Modulen berücksichtigt worden sind.</t>
  </si>
  <si>
    <t>6.1 Gestaltung des Tagesablaufs und Anpassung an Veränderungen</t>
  </si>
  <si>
    <t>Den Tagesablauf nach individuellen Gewohnheiten und Vorlieben einteilen und bewusst gestalten und ggf. an äußere Veränderungen anpassen: Dies erfordert planerische Fähigkeiten zur Umsetzung von Alltagsroutinen. Zu beurteilen ist, ob die Person von sich aus festlegen kann, ob und welche Aktivitäten sie im Laufe des Tages durchführen möchte, z. B. wann sie baden, essen oder zu Bett gehen oder ob und wann sie Fernsehen oder spazieren gehen möchte. Solche Festlegungen setzen voraus, dass die zeitliche Orientierung zumindest teilweise erhalten ist. Die Gutachterin bzw. der Gutachter kann dies prüfen, indem er sich z. B. den bisherigen oder künftigen Tagesablauf schildern lässt.</t>
  </si>
  <si>
    <t>Die Routineabläufe können weitgehend selbständig gestaltet werden, bei ungewohnten Veränderungen ist Unterstützung notwendig. Es reichen z. B. Erinnerungshilfen an einzelne vereinbarte Termine. Überwiegend selbständig ist eine Person beispielsweise auch dann, wenn ihre Kommunikationsfähigkeit oder Sinneswahrnehmung stark beeinträchtigt ist und sie daher Hilfe benötigt, um den Tagesablauf mit anderen Menschen abzustimmen.</t>
  </si>
  <si>
    <t>Die Person benötigt Hilfe beim Planen des Routinetagesablaufs. Sie ist aber in der Lage, Zustimmung oder Ablehnung zu Strukturierungsangeboten zu signalisieren. Sie kann eigene Planungen häufig nicht einhalten, da diese wieder vergessen werden. Deshalb ist über den ganzen Tag hinweg eine Erinnerung bzw. Aufforderung erforderlich. Überwiegend unselbständig ist auch eine Person, die zwar selbst planen und entscheiden kann, aber für jegliche Umsetzung personelle Hilfe benötigt.</t>
  </si>
  <si>
    <t>Mitwirkung an der Tagesstrukturierung oder Orientierung an vorgegebenen Strukturen ist nicht oder nur minimal möglich.</t>
  </si>
  <si>
    <t>Nach individuellen Gewohnheiten einen Tag-Nacht-Rhythmus einhalten und für ausreichende Ruhe- und Schlafphasen sorgen: Dazu gehört die Fähigkeit, die Notwendigkeit von Ruhephasen erkennen, sich ausruhen und mit Phasen der Schlaflosigkeit umgehen aber auch somatischen Funktionen, um ins Bett zu kommen und die Ruhephasen insbesondere nachts einhalten zu können.</t>
  </si>
  <si>
    <t>Die Person kann die beschriebene Aktivität ohne personelle Hilfe durchführen</t>
  </si>
  <si>
    <t>Die Person benötigt personelle Hilfe beim Aufstehen oder Zu-Bett-Gehen, z. B. Transferhilfen oder zeitliche Orientierungshilfen beim Wecken oder Aufforderung schlafen zu gehen oder einzelne Hilfen wie z. B. Abdunkeln des Schlafraumes. Die Nachtruhe ist meist ungestört, nur gelegentlich entsteht nachts ein Hilfebedarf.</t>
  </si>
  <si>
    <t>Es treten regelmäßig Einschlafprobleme oder nächtliche Unruhe auf, die die Person größtenteils nicht allein bewältigen kann. Deshalb sind regelmäßige Einschlafrituale und beruhigende Ansprache in der Nacht erforderlich. Überwiegend unselbständig ist auch eine Person, die wegen hochgradiger motorischer Beeinträchtigung regelmäßig in der Nacht personeller Hilfe bedarf, um weiterschlafen zu können, z. B. bei Lagewechsel oder Toilettengängen in der Nacht.</t>
  </si>
  <si>
    <t>Die Person verfügt über keinen oder einen gestörten Schlaf-Wach-Rhythmus. Dies gilt u. a. für mobile gerontopsychiatrisch erkrankte Personen und auch für Menschen, die keinerlei Aktivitäten ausüben, z. B. im Wachkoma oder Personen, die regelmäßig mindestens dreimal in der Nacht personelle Unterstützung benötigen.</t>
  </si>
  <si>
    <t>Die verfügbare Zeit nutzen, um Aktivitäten durchzuführen, die den eigenen Vorlieben und Interessen entsprechen: „Verfügbare Zeit“ ist in diesem Zusammenhang definiert als Zeit, die nicht durch Notwendigkeiten wie Ruhen, Schlafen, Essen, Mahlzeitenzubereitung, Körperpflege, Arbeit etc. gebunden ist („freie“ Zeit). Bei der Beurteilung geht es vorrangig um die Fähigkeit nach individuellen kognitiven, manuellen, visuellen oder auditiven Fähigkeiten und Bedürfnissen, geeignete Aktivitäten der Freizeitbeschäftigung auszuwählen und auch praktisch durchzuführen, z. B. Handarbeiten, Basteln, Bücher oder Zeitschriften lesen, Sendungen im Radio oder Fernsehen verfolgen, Computer nutzen. Dies gilt auch für Personen, die Angebote auswählen und steuern können, aber aufgrund somatischer Einschränkungen für die praktische Durchführung personelle Unterstützung benötigen.</t>
  </si>
  <si>
    <t>Es ist nur in geringem Maße Hilfe erforderlich, z. B. Zurechtlegen und Richten von Gegenständen, z. B.: Utensilien wie Bastelmaterial, Fernbedienung, Kopfhörer, o.ä. oder Erinnerung an gewohnte Aktivitäten, Motivation oder Unterstützung bei der Entscheidungsfindung (Vorschläge unterbreiten).</t>
  </si>
  <si>
    <t>Die Person kann sich an Beschäftigungen beteiligen, aber nur mit (kontinuierlicher) Anleitung, Begleitung oder motorische Unterstützung.</t>
  </si>
  <si>
    <t>Die Person kann an der Entscheidung oder Durchführung nicht nennenswert mitwirken. Sie zeigt keine Eigeninitiative, kann Anleitung und Aufforderungen nicht kognitiv umsetzen, beteiligt sich nicht oder nur minimal an angebotenen Beschäftigungen.</t>
  </si>
  <si>
    <t>6.4 Vornehmen von in die Zukunft gerichteten Planungen</t>
  </si>
  <si>
    <t>Längere Zeitabschnitte überschauend über den Tag hinaus planen: Dies kann beispielsweise anhand der Frage beurteilt werden, ob Vorstellungen oder Wünsche zu anstehenden Festlichkeiten wie Geburtstag oder Jahresfeste bestehen, ob die Zeitabläufe eingeschätzt werden können, z. B. vorgegebene Strukturen wie regelmäßige Termine nachvollzogen werden können oder ob die körperlichen Fähigkeiten vorhanden sind, um eigene Zukunftsplanungen mit anderen Menschen kommunizieren zu können. Es ist auch zu berücksichtigen, wenn stark ausgeprägte psychische Problemlagen (z. B. Ängste) es verhindern, sich mit Fragen des zukünftigen Handelns auseinanderzusetzen.</t>
  </si>
  <si>
    <t>Die Person nimmt sich etwas vor, muss aber erinnert werden, dies auch durchzuführen. Oder sie benötigt infolge körperlicher Beeinträchtigungen regelmäßig Hilfe im Bereich der Kommunikation, um sich mit anderen Menschen verabreden zu können.</t>
  </si>
  <si>
    <t>Die Person plant von sich aus nicht, entscheidet aber mit Unterstützung durch andere Personen. Sie muss an die Umsetzung der eigenen Entscheidungen erinnert werden oder benötigt bei der Umsetzung emotionale oder körperliche Unterstützung. Überwiegend unselbständig ist daher auch eine Person, die zwar kognitiv in der Lage ist, selbständig zu planen und zu entscheiden, die aber so stark somatisch beeinträchtigt ist, dass sie für alle Umsetzungsschritte personelle Hilfe benötigt.</t>
  </si>
  <si>
    <t>Die Person verfügt nicht über Zeitvorstellungen für Planungen über den Tag hinaus, auch bei Vorgabe von Auswahloptionen wird weder Zustimmung noch Ablehnung signalisiert.</t>
  </si>
  <si>
    <t>Umgang mit bekannten Personen erfolgt selbständig, zur Kontaktaufnahme mit Fremden ist Unterstützung erforderlich z. B. Anregung, zu einer neuen Mitbewohnerin oder einem neuen Mitbewohner Kontakt aufzunehmen oder punktuelle Unterstützung bei der Überwindung von Sprech-, Sprach- und Hörproblemen.</t>
  </si>
  <si>
    <t>Die Person ergreift von sich aus kaum Initiative. Sie muss angesprochen oder motiviert werden, reagiert aber verbal oder deutlich erkennbar durch andere Formen der Kommunikation (Blickkontakt, Mimik, Gestik). Überwiegend unselbständig ist auch eine Person, die auf weitgehende Unterstützung bei der Überwindung von Sprech-, Sprach oder Hörproblemen angewiesen ist.</t>
  </si>
  <si>
    <t>Die Person reagiert nicht auf Ansprache. Auch nonverbale Kontaktversuche, z. B. Berührungen führen zu keiner nennenswerten Reaktion.</t>
  </si>
  <si>
    <t>Bestehende Kontakte zu Freunden, Bekannten, Nachbarn aufrechterhalten, beenden oder zeitweise ablehnen: Dazu gehört auch die Fähigkeit, mit einfachen technischen Kommunikationsmitteln wie Telefon umgehen zu können z. B. Besuche verabreden oder Telefon- oder Brief- oder Mail-Kontakte.</t>
  </si>
  <si>
    <t>Die Person kann planen, braucht aber Hilfe beim Umsetzen wie z. B. Erinnerungszettel bereitlegen oder Telefonnummern mit Namen oder mit Bild versehen, Erinnern und Nachfragen, ob Kontakt hergestellt wurde, oder Erinnern an Terminabsprachen. Pflegeperson wählt die Telefonnummer, die Person führt dann das Gespräch; oder die Person beauftragt die Pflegeperson, ein Treffen mit Freunden, Bekannten zu verabreden.</t>
  </si>
  <si>
    <t>Die Kontaktgestaltung der Person ist eher reaktiv. Sie sucht von sich aus kaum Kontakt, wirkt aber mit, wenn beispielsweise die Pflegeperson die Initiative ergreift. Überwiegend unselbständig ist auch, wer aufgrund von somatischen Beeinträchtigungen während der Kontaktaufnahme personelle Unterstützung durch die Bezugsperson, z. B. bei der Nutzung von Kommunikationshilfen (Telefon halten) oder bei der Überwindung von Sprech-, Sprach- oder Hörproblemen benötigt.</t>
  </si>
  <si>
    <t>Die Person nimmt keinen Kontakt außerhalb des  direkten Umfeldes auf und reagiert nicht auf Anregungen zur Kontaktaufnahme.</t>
  </si>
  <si>
    <t>Kriterium wird dreifach gewichtet!</t>
  </si>
  <si>
    <t>Kriterium wird doppelt gewichtet!</t>
  </si>
  <si>
    <t>Dieser Bereich geht nicht in die Ermittlung eines Pflegegrades ein. Die Einschätzung der Selbständigkeit bei außerhäuslichen Aktivitäten kann aber für die individuelle Versorgungsplanung oder Beratung wichtig sein. Zu bewerten ist, ob die Person die jeweilige Aktivität praktisch durchführen kann. Es ist unerheblich, ob die Beeinträchtigungen der Selbständigkeit aufgrund von Schädigungen somatischer oder mentaler Funktionen bestehen.</t>
  </si>
  <si>
    <t>Fortbewegen im außerhäuslichen Bereich: Hier sind auch die örtliche Orientierungsfähigkeit sowie Sicherheitsaspekte zu berücksichtigen.</t>
  </si>
  <si>
    <t>7.1 Verlassen des Bereichs der Wohnung oder der Einrichtung</t>
  </si>
  <si>
    <t>Fähigkeit, den konkreten individuellen Wohnbereich verlassen zu können, also von den Wohnräumen bis vor das Haus gelangen zu können</t>
  </si>
  <si>
    <t xml:space="preserve">7.2 Fortbewegung außerhalb der Wohnung oder Einrichtung </t>
  </si>
  <si>
    <t>Fähigkeit, sich in einem Bewegungsradius von ca. 500 m sicher und zielgerichtet zu bewegen: Gemeint ist der Umkreis der von den meisten Menschen üblicherweise zu Fuß bewältigt wird, z. B. für kurze Spaziergänge an der frischen Luft oder um Nachbarn oder naheliegende Geschäfte aufzusuchen. Die Person kann dabei ein Hilfsmittel z. B. einen Rollator, Rollstuhl oder sonstigen Gegenstand, z. B. einen Stock benutzen.</t>
  </si>
  <si>
    <t>7.3 Nutzung öffentlicher Verkehrsmittel im Nahverkehr</t>
  </si>
  <si>
    <t>Fähigkeit, in einen Bus oder eine Straßenbahn einzusteigen und an der richtigen Haltestelle wieder auszusteigen.</t>
  </si>
  <si>
    <t>nur auf gewohnten Strecken selbständig</t>
  </si>
  <si>
    <t>auf allen Strecken nur mit personeller Hilfe möglich</t>
  </si>
  <si>
    <t>7.4 Mitfahren in einem Kraftfahrzeug</t>
  </si>
  <si>
    <t>Fähigkeit, in einen PKW einund auszusteigen und Selbständigkeit während der Fahrt. Die Beaufsichtigungsnotwendigkeit während der Fahrt aus Sicherheitsgründen ist zu berücksichtigen.</t>
  </si>
  <si>
    <t>Benötigt nur Hilfe beim Ein- und Aussteigen (Hilfsperson zusätzlich zum Fahrer während der Fahrt ist nicht erforderlich)</t>
  </si>
  <si>
    <t>Teilnahme an Aktivitäten (Beurteilung ohne Berücksichtigung von Wegstrecken) Hier ist nur die selbständige Teilnahme an außerhäuslichen Aktivitäten zu berücksichtigen. Zur Einschätzung wird eine modifizierte und vereinfachte Fassung der Selbständigkeitsskala verwendet. In den Erläuterung(en) können besondere Wünsche erfasst werden.</t>
  </si>
  <si>
    <t>Die Person kann ohne Begleitung an außerhäuslichen Aktivitäten teilnehmen.</t>
  </si>
  <si>
    <t>Teilnahme ist nur mit unterstützender Begleitung möglich. Die Person benötigt zur Teilnahme eine Begleitperson während der Aktivität.</t>
  </si>
  <si>
    <t>Nicht selbständig</t>
  </si>
  <si>
    <t>7.6 Besuch von Arbeitsplatz, Werkstatt, Tagespflegeeinrichtung, Tagesbetreuung</t>
  </si>
  <si>
    <t>Hierbei geht es um Lebensbereiche, die der Bildung, Arbeit und Beschäftigung dienen. Bei einigen dieser Aktivitäten übernehmen in der Regel andere Betreuungspersonen (in der Regel geschultes Personal) in den entsprechenden Einrichtungen beaufsichtigende und ggf. steuernde Funktionen. Solche Aktivitäten kommen nur bei bestimmten Personen vor. Wenn die Gutachterin oder der Gutachter den Besuch in Betracht zieht, dann sollte er dies ankreuzen und die Teilnahmefähigkeit bewerten. Bei Mehrfachauswahl ist eine Bewertung zu jeder Aktivität vorzunehmen.</t>
  </si>
  <si>
    <t>Damit sind soziale Aktivitäten außerhalb des engeren Familienkreises in kleineren Gruppen mit bekannten Personen gemeint. Hierunter fallen Besuche bei Freunden, Bekannten oder Verwandten sowie die Teilnahme an Sitzungen in Vereinen, oder Selbsthilfegruppen.</t>
  </si>
  <si>
    <t>Zu bewerten ist, ob die untersuchte Person die jeweilige Aktivität praktisch durchführen kann. Es ist unerheblich, ob die Beeinträchtigungen der Selbständigkeit aufgrund von Schädigungen somatischer oder mentaler Funktionen bestehen.</t>
  </si>
  <si>
    <t>Einkäufe für den täglichen Bedarf z. B. Lebensmittel, Hygieneartikel, Zeitung tätigen.</t>
  </si>
  <si>
    <t>Die Person kann Einkäufe noch überwiegend selbständig durchführen, wenn z. B. ein Einkaufszettel erstellt oder bei der Erstellung geholfen wird. Überwiegend selbständig ist auch eine Person, die lediglich Hilfe beim Tragen schwerer Einkäufe in die Wohnung benötigt.</t>
  </si>
  <si>
    <t>Es ist beispielsweise Begleitung und Beratung bei Einkäufen erforderlich oder größere Einkäufe müssen übernommen werden. Einzelne Produkte wie Brötchen, Zeitung können noch selbst besorgt werden. Oder die Person kann zwar selber nichts aus den Regalen nehmen, gibt aber Anweisungen, was eingekauft werden soll.</t>
  </si>
  <si>
    <t>Vorbereitete Speisen erwärmen, je nach individuellen Gegebenheiten auf dem Herd, im Backofen oder in der Mikrowelle oder einfache Mahlzeiten zubereiten. Dies umfasst die Zubereitung eines Heißgetränkes oder kleiner Speisen wie z. B. eines Spiegeleies. Ebenso sind das Entnehmen der Speisen aus Aufbewahrungsort und -behältnis sowie das Belegen von Brotscheiben oder Brötchen, Öffnen von Konserven zu berücksichtigen.</t>
  </si>
  <si>
    <t>Die Person kann die Aktivität noch überwiegend selbständig durchführen, benötigt lediglich punktuelle Hilfen, Anleitung oder zeitliche Orientierungshilfen oder es muss aus Sicherheitsgründen beobachtet werden, ob z. B. der Herd wieder ausgeschaltet oder korrekt mit der Kaffeemaschine umgegangen wird.</t>
  </si>
  <si>
    <t>Personelle Hilfe ist z. B. erforderlich bei der Zubereitung aller heißen Speisen und Getränke, die Person kann aber noch ein Brot belegen.</t>
  </si>
  <si>
    <t>8.3 Einfache Aufräum- und Reinigungsarbeiten</t>
  </si>
  <si>
    <t>Einfache und körperlich leichte Haushaltstätigkeiten ausführen: Darunter fallen z. B. Tisch decken, abräumen, spülen, Spülmaschine nutzen, Wäsche falten, Staub wischen.</t>
  </si>
  <si>
    <t>Die Person muss z. B. erinnert werden, bzw. es muss kontrolliert werden, ob die genannten Tätigkeiten auch wirklich durchgeführt wurden und ggf. muss eine Aufforderung zur Vervollständigung gegeben werden oder es muss nur bei wenigen Aktivitäten geholfen werden.</t>
  </si>
  <si>
    <t>Die Person kann sich beteiligen. Einzelne Tätigkeiten wie beispielsweise Tisch decken oder das Ausräumen der Spülmaschine können ggf. unter ständiger Anleitung noch durchgeführt werden.</t>
  </si>
  <si>
    <t>8.4 Aufwändige Aufräum- und Reinigungsarbeiten einschließlich Wäschepflege</t>
  </si>
  <si>
    <t>Aufwändige und körperlich schwere Haushaltstätigkeiten ausführen: Darunter fallen z. B. Böden wischen, Staubsaugen, Fenster putzen, Wäsche waschen, Bett beziehen.</t>
  </si>
  <si>
    <t>Die Person muss z. B. erinnert werden, bzw. es muss kontrolliert werden, ob die genannten Tätigkeiten auch wirklich durchgeführt wurden und ggf. muss eine Aufforderung zur Vervollständigung oder Teilhilfe gegeben werden.</t>
  </si>
  <si>
    <t>Die Person kann nur bei einzelnen Tätigkeiten mithelfen oder benötigt ggf. ständiger Anleitung.</t>
  </si>
  <si>
    <t>Pflegerische oder haushaltsnahe Dienstleistungen organisieren und steuern: Darunter fallen z. B. Pflegedienst, Haushaltshilfen, Essen auf Rädern, Wäscherei, Handwerker, Friseur oder Fußpflege.</t>
  </si>
  <si>
    <t>Die Person kann die Aktivität noch überwiegend selbständig durchführen, sie muss aber gelegentlich erinnert werden, bzw. es muss kontrolliert werden, ob z. B. geplante Telefonate auch durchgeführt wurden.</t>
  </si>
  <si>
    <t>Die Person kann sich beispielsweise an Entscheidungen beteiligen, die Umsetzung aber nicht mehr selbst organisieren.</t>
  </si>
  <si>
    <t>8.6 Umgang mit finanziellen Angelegenheiten</t>
  </si>
  <si>
    <t>Alltägliche finanzielle Angelegenheiten erledigen: Darunter fallen z. B. Führen eines Girokontos, Überweisungen vornehmen oder entscheiden, ob genügend Bargeld im Hause ist, eine Rechnung bezahlt werden muss und ggf. die dazu notwendigen Schritte einzuleiten oder durchzuführen.</t>
  </si>
  <si>
    <t>Die Person ist in der Lage, über finanzielle Angelegenheiten zu entscheiden, muss aber andere mit der Ausführung beauftragen oder sie benötigt punktuelle Hilfe beim Ausfüllen von Formularen oder vermehrt Erklärungen, entscheidet danach aber selbst.</t>
  </si>
  <si>
    <t>Die Person entscheidet nur auf Nachfrage, muss weitgehend angeleitet werden oder sie entscheidet zwar selbst, benötigt aber aus somatischen Gründen bei jeglicher Umsetzung personelle Hilfe.</t>
  </si>
  <si>
    <t>8.7 Umgang mit Behördenangelegenheiten</t>
  </si>
  <si>
    <t>Umgang mit staatlichen und kommunalen Behörden sowie Sozialversicherungsträgern: Darunter fallen z. B. die Entscheidung, ob ein Antrag gestellt oder ein Behördenbrief beantwortet werden muss, und ggf. die dazu notwendigen Schritte einzuleiten oder durchzuführen.</t>
  </si>
  <si>
    <t>Die Person ist in der Lage, über Behördenangelegenheiten zu entscheiden, benötigt aber Hilfe z. B. beim Ausfüllen von Dokumenten oder sie benötigt Erinnerung oder Erklärungen, entscheidet danach aber selbst.</t>
  </si>
  <si>
    <t>Die Person entscheidet nur auf Nachfrage oder muss weitgehend angeleitet werden oder sie entscheidet zwar selbst, benötigt aber aus somatischen Gründen bei jeglicher Umsetzung personelle Hilfe.</t>
  </si>
  <si>
    <t>geringe Beeinträchtigung der Selbständigkeit oder der Fähigkeiten</t>
  </si>
  <si>
    <t>erhebliche Beeinträchtigung der Selbständigkeit oder der Fähigkeiten</t>
  </si>
  <si>
    <t>schwere Beeinträchtigung der Selbständigkeit oder der Fähigkeiten</t>
  </si>
  <si>
    <t>schwerste Beeinträchtigung der Selbständigkeit oder der Fähigkeiten</t>
  </si>
  <si>
    <t>schwerste Beeinträchtigung der Selbständigkeit oder der Fähigkeiten mit besonderen Anforderungen an die pflegerische Versorgung (auch bei besonderer Bedarfskonstellation)</t>
  </si>
  <si>
    <t xml:space="preserve">Diese Exceldatei wurde auf der Grundlage der Begutachtungs-Richtlinien (BRi) </t>
  </si>
  <si>
    <t xml:space="preserve">vom 15.04.2016 sowie des zweiten Pflegestärkungsgesetzes (PSG II) erstellt. </t>
  </si>
  <si>
    <t xml:space="preserve">In dieser Datei sind alle relevanten Teile des Begutachtungsassessments </t>
  </si>
  <si>
    <t xml:space="preserve">eingearbeitet, die für die Bestimmung des Pflegegrads ab 2017 relevant sind. </t>
  </si>
  <si>
    <t>Bei wem bereits im Jahr 2016 oder früher eine Pflegestufe anerkannt wurde,</t>
  </si>
  <si>
    <t>wird keine erneute Begutachtung nach dem neuen Verfahren durchgeführt.</t>
  </si>
  <si>
    <t>Diesen Personen wird automatisch am 1.1.2017 ein Pflegegrad zuerkannt,</t>
  </si>
  <si>
    <t>der um eine Stufe höher ist als die bisherige Pflegestufe. Bei Menschen mit</t>
  </si>
  <si>
    <t>zusätzlich anerkannter eingeschränkter Alltagskompetenz (Demenzkranke)</t>
  </si>
  <si>
    <t>wird sogar ein um zwei Stufen höherer Pflegegrad zuerkannt. Diese automatische</t>
  </si>
  <si>
    <t>Überleitung von der bisherigen Pflegestufe in einen Pflegegrad ist in der Regel</t>
  </si>
  <si>
    <t>günstiger als wenn eine erneute Begutachtung nach dem neuen Verfahren</t>
  </si>
  <si>
    <t>durchgeführt würde.</t>
  </si>
  <si>
    <t>Die Erläuterungen erscheinen in mehreren Zeilen (besser lesbar), wenn Sie rechts</t>
  </si>
  <si>
    <t>neben der Bearbeitungsleiste auf das kleine graue Viereck (Schaltfläche) mit Pfeil</t>
  </si>
  <si>
    <t>nach unten (˅) klicken. Wenn der Text aus mehr als drei Zeilen besteht, könne Sie</t>
  </si>
  <si>
    <t>mit Hilfe der zwei darunterliegenden Schaltflächen den Text nach unten oder oben</t>
  </si>
  <si>
    <r>
      <t xml:space="preserve">Kreuzen Sie der Reihe nach bei jedem der Punkte 1.1 bis 6.6 </t>
    </r>
    <r>
      <rPr>
        <u/>
        <sz val="10"/>
        <rFont val="Arial"/>
        <family val="2"/>
      </rPr>
      <t>eine</t>
    </r>
    <r>
      <rPr>
        <sz val="10"/>
        <rFont val="Arial"/>
        <family val="2"/>
      </rPr>
      <t xml:space="preserve"> Bewertung an </t>
    </r>
  </si>
  <si>
    <t>Wenn Sie eine Frage frei lassen (kein "x" eintragen), wird dies so gewertet, als ob</t>
  </si>
  <si>
    <t>"selbständig" bzw. "unbeeinträchtigt" angekreuzt worden wäre (0 Punkte).</t>
  </si>
  <si>
    <t>Gehen Sie der Reihe nach die Module 1-6 (Mobilität, Kognition, …..) durch.</t>
  </si>
  <si>
    <t>Das Ergebnis:</t>
  </si>
  <si>
    <t>Verstehen der Berechnungsregel:</t>
  </si>
  <si>
    <t>hier eine kurze Erklärung: Bei jedem der Unterpunkte 1.1 bis 6.6 ergeben sich je</t>
  </si>
  <si>
    <t>befindet, ergibt sich für das Modul ein Wert für die Beeinträchtigung der Selbständigkeit</t>
  </si>
  <si>
    <t>des Moduls. Die gewichteten Gesamtpunktwerte werden dann wie in der Tabelle</t>
  </si>
  <si>
    <t>Wer in 2016 schon eine Pflegestufe hat wird 2017 nicht neu begutachtet:</t>
  </si>
  <si>
    <t>Wenn Sie verstehen wollen wie der Gesamtpunktwert zustande kommt, erhalten Sie</t>
  </si>
  <si>
    <t>(Anregungen oder Hinweise zu Fehlern bitte an guenther.schwarz@eva-stuttgart.de)</t>
  </si>
  <si>
    <t>der Hilfe durch andere bedürfen. Es muss sich um Personen handeln, die körperliche,</t>
  </si>
  <si>
    <t>kognitive oder psychische Beeinträchtigungen oder gesundheitlich bedingte</t>
  </si>
  <si>
    <t>4.8.1 Grundsätze bei der Feststellung der Pflegebedürftigkeit</t>
  </si>
  <si>
    <t>Belastungen oder Anforderungen nicht selbständig kompensieren oder bewältigen</t>
  </si>
  <si>
    <t>können. Die Pflegebedürftigkeit muss auf Dauer, voraussichtlich für mindestens</t>
  </si>
  <si>
    <t>sechs Monate, und mit mindestens der in § 15 SGB XI festgelegten Schwere bestehen.</t>
  </si>
  <si>
    <t xml:space="preserve">(nur zur Beurteilung von Personen über 18 Jahren. Für Kinder und Jugendliche </t>
  </si>
  <si>
    <t>4.8.2 Feststellung der gesundheitlichen bedingten Beeinträchtigungen der</t>
  </si>
  <si>
    <t>Selbständigkeit oder der Fähigkeiten</t>
  </si>
  <si>
    <t>Im Mittelpunkt steht die Beurteilung der Selbständigkeit eines Menschen in sechs</t>
  </si>
  <si>
    <t>Lebensbereichen, die jeden Menschen jeden Tag betreffen. Selbständig ist eine Person,</t>
  </si>
  <si>
    <t>die eine Handlung bzw. Aktivität alleine, d. h. ohne Unterstützung durch andere</t>
  </si>
  <si>
    <t>Personen oder unter Nutzung von Hilfsmitteln durchführen kann. Die Selbständigkeit</t>
  </si>
  <si>
    <t>einer Person bei der Ausführung bestimmter Handlungen bzw. Aktivitäten</t>
  </si>
  <si>
    <t>wird unter der Annahme bewertet, dass sie diese ausführen möchte. Es ist unerheblich,</t>
  </si>
  <si>
    <t>welche Hilfeleistungen tatsächlich erbracht werden. Die Beurteilung der</t>
  </si>
  <si>
    <t>Selbständigkeit erfolgt auch dann, wenn die Person die betreffende Handlung bzw.</t>
  </si>
  <si>
    <t>Aktivität in ihrem Lebensalltag nicht (mehr) durchführt. So ist beispielsweise die</t>
  </si>
  <si>
    <t>Selbständigkeit beim Treppen zu steigen, auch dann zu beurteilen, wenn die Wohnung</t>
  </si>
  <si>
    <t>im Erdgeschoss liegt und in der Wohnung gar keine Treppen vorhanden sind.</t>
  </si>
  <si>
    <t>Für die Beurteilung der Selbständigkeit ist unerheblich, welche personelle Unterstützung</t>
  </si>
  <si>
    <t>die Person bei einer Handlung bzw. Aktivität tatsächlich erhält.</t>
  </si>
  <si>
    <t>Grundsätzlich gilt, dass vorübergehende (voraussichtlich weniger als sechs Monate)</t>
  </si>
  <si>
    <t>oder vereinzelt (weniger als einmal pro Woche) auftretende Beeinträchtigungen</t>
  </si>
  <si>
    <t>der Selbständigkeit oder der Fähigkeiten nicht zu berücksichtigen sind.</t>
  </si>
  <si>
    <t>4.8.3 Beurteilung von Selbständigkeit</t>
  </si>
  <si>
    <t>Für die Zwecke der Beurteilung ist eine Person selbständig, die eine Handlung bzw.</t>
  </si>
  <si>
    <t>Dementsprechend liegt eine Beeinträchtigung von Selbständigkeit nur vor, wenn</t>
  </si>
  <si>
    <t>personelle Hilfe erforderlich ist. Unter personeller Hilfe versteht man alle unterstützenden</t>
  </si>
  <si>
    <t>Handlungen, die eine Person benötigt, um die betreffenden Aktivitäten</t>
  </si>
  <si>
    <t>durchzuführen. Ob personelle Hilfe durch Pflegepersonen oder Pflegekräfte erbracht</t>
  </si>
  <si>
    <t>wird, ist für die Bewertung nicht relevant. Diese Frage spielt allerdings für</t>
  </si>
  <si>
    <t>die Pflege- und Hilfeplanung eine Rolle.</t>
  </si>
  <si>
    <t>Zu bewerten ist, ob die Person die jeweilige Handlung bzw. Aktivität praktisch</t>
  </si>
  <si>
    <r>
      <t xml:space="preserve">Aktivität alleine, d. h. ohne Unterstützung durch andere Personen </t>
    </r>
    <r>
      <rPr>
        <b/>
        <sz val="10"/>
        <rFont val="Arial"/>
        <family val="2"/>
      </rPr>
      <t>oder unter Nutzung</t>
    </r>
  </si>
  <si>
    <r>
      <rPr>
        <b/>
        <sz val="10"/>
        <rFont val="Arial"/>
        <family val="2"/>
      </rPr>
      <t>von Hilfsmitteln</t>
    </r>
    <r>
      <rPr>
        <sz val="10"/>
        <rFont val="Arial"/>
        <family val="2"/>
      </rPr>
      <t xml:space="preserve"> durchführen kann.</t>
    </r>
  </si>
  <si>
    <t>folgenden Ausprägungen bewertet:</t>
  </si>
  <si>
    <t>Die Person kann die Handlung bzw. Aktivität in der Regel selbständig durchführen.</t>
  </si>
  <si>
    <t>Möglicherweise ist die Durchführung erschwert oder verlangsamt oder nur unter</t>
  </si>
  <si>
    <t>Nutzung von Hilfs-/Pflegehilfsmitteln möglich. Entscheidend ist jedoch, dass die</t>
  </si>
  <si>
    <t>Person keine personelle Hilfe benötigt. Vorübergehende oder nur vereinzelt auftretende</t>
  </si>
  <si>
    <t>Beeinträchtigungen sind nicht zu berücksichtigen.</t>
  </si>
  <si>
    <t>entsteht nur ein geringer, mäßiger Aufwand für die Pflegeperson. Überwiegend</t>
  </si>
  <si>
    <t>selbständig ist eine Person also dann, wenn lediglich folgende Hilfestellungen</t>
  </si>
  <si>
    <t>erforderlich sind:</t>
  </si>
  <si>
    <r>
      <t xml:space="preserve">Selbständigkeit wird in den </t>
    </r>
    <r>
      <rPr>
        <b/>
        <sz val="10"/>
        <rFont val="Arial"/>
        <family val="2"/>
      </rPr>
      <t>Modulen 1, 4 und 6</t>
    </r>
    <r>
      <rPr>
        <sz val="10"/>
        <rFont val="Arial"/>
        <family val="2"/>
      </rPr>
      <t xml:space="preserve"> mittels einer vierstufigen Skala mit</t>
    </r>
  </si>
  <si>
    <t>einer Aktivität durch Bereitstellung sächlicher Hilfen, damit die Person die</t>
  </si>
  <si>
    <t>Aktivität dann selbständig durchführen kann. Dabei wird vorausgesetzt, dass</t>
  </si>
  <si>
    <t>die Umgebung der antragstellenden Person so eingerichtet wird, dass die Person</t>
  </si>
  <si>
    <t>so weit wie möglich selbständig an alle notwendigen Utensilien herankommt</t>
  </si>
  <si>
    <t>und diese nicht jedes Mal angereicht werden müssen. Wenn dies aber</t>
  </si>
  <si>
    <t>nicht ausreicht (z. B. die Seife nicht von der Ablage am Waschbecken genommen</t>
  </si>
  <si>
    <t>werden kann, sondern direkt in die Hand gegeben werden muss), führt</t>
  </si>
  <si>
    <t>diese Beeinträchtigung zur Bewertung überwiegend selbständig.</t>
  </si>
  <si>
    <t>geben muss, damit die oder der Betroffene die jeweilige Tätigkeit allein</t>
  </si>
  <si>
    <t>durchführt. Auch wenn nur einzelne Handreichungen erforderlich sind, ist die</t>
  </si>
  <si>
    <t>Person als überwiegend selbständig zu beurteilen (punktueller Hilfebedarf, der</t>
  </si>
  <si>
    <t>lediglich an einzelnen Stellen des Handlungsablaufs auftritt). Einzelne Hinweise</t>
  </si>
  <si>
    <t>zur Abfolge der Einzelschritte meinen, dass zwischenzeitlich immer wieder ein</t>
  </si>
  <si>
    <t>Anstoß gegeben werden muss, dann aber Teilverrichtungen selbst ausgeführt</t>
  </si>
  <si>
    <t>werden können.</t>
  </si>
  <si>
    <t>Optionen zur Auswahl angeboten werden, die Person danach aber selbständig</t>
  </si>
  <si>
    <t>handelt.</t>
  </si>
  <si>
    <t>einer Handlung eingehalten wird (ggf. unter Hinführung zu weiteren Teilschritten</t>
  </si>
  <si>
    <t>oder zur Vervollständigung) sowie die Kontrolle der korrekten und sicheren</t>
  </si>
  <si>
    <t>Durchführung. Hierzu gehört auch die Überprüfung, ob Absprachen eingehalten</t>
  </si>
  <si>
    <t>werden.</t>
  </si>
  <si>
    <t>einzelne Handreichungen erforderlich sind, die Person den überwiegenden Teil</t>
  </si>
  <si>
    <t>der Aktivität aber selbständig durchführt.</t>
  </si>
  <si>
    <t>ausführen kann, aber aus nachvollziehbaren Sicherheitsgründen (z. B.</t>
  </si>
  <si>
    <t>Sturzgefahr, Krampfanfälle) die Anwesenheit einer anderen Person benötigt,</t>
  </si>
  <si>
    <t>trifft die Bewertung „überwiegend selbständig“ zu.</t>
  </si>
  <si>
    <r>
      <t xml:space="preserve">-  Unmittelbares </t>
    </r>
    <r>
      <rPr>
        <b/>
        <sz val="10"/>
        <rFont val="Arial"/>
        <family val="2"/>
      </rPr>
      <t>Zurechtlegen, Richten</t>
    </r>
    <r>
      <rPr>
        <sz val="10"/>
        <rFont val="Arial"/>
        <family val="2"/>
      </rPr>
      <t xml:space="preserve"> von Gegenständen meint die Vorbereitung</t>
    </r>
  </si>
  <si>
    <r>
      <t xml:space="preserve">-  </t>
    </r>
    <r>
      <rPr>
        <b/>
        <sz val="10"/>
        <rFont val="Arial"/>
        <family val="2"/>
      </rPr>
      <t>Aufforderung</t>
    </r>
    <r>
      <rPr>
        <sz val="10"/>
        <rFont val="Arial"/>
        <family val="2"/>
      </rPr>
      <t xml:space="preserve"> bedeutet, dass die Pflegeperson (ggf. auch mehrfach) einen Anstoß</t>
    </r>
  </si>
  <si>
    <r>
      <t xml:space="preserve">-  </t>
    </r>
    <r>
      <rPr>
        <b/>
        <sz val="10"/>
        <rFont val="Arial"/>
        <family val="2"/>
      </rPr>
      <t>Unterstützung bei der Entscheidungsfindung</t>
    </r>
    <r>
      <rPr>
        <sz val="10"/>
        <rFont val="Arial"/>
        <family val="2"/>
      </rPr>
      <t xml:space="preserve"> bedeutet, dass z. B. verschiedene</t>
    </r>
  </si>
  <si>
    <r>
      <t xml:space="preserve">-  </t>
    </r>
    <r>
      <rPr>
        <b/>
        <sz val="10"/>
        <rFont val="Arial"/>
        <family val="2"/>
      </rPr>
      <t xml:space="preserve">Partielle Beaufsichtigung und Kontrolle </t>
    </r>
    <r>
      <rPr>
        <sz val="10"/>
        <rFont val="Arial"/>
        <family val="2"/>
      </rPr>
      <t>meint die Überprüfung, ob die Abfolge</t>
    </r>
  </si>
  <si>
    <r>
      <t xml:space="preserve">-  </t>
    </r>
    <r>
      <rPr>
        <b/>
        <sz val="10"/>
        <rFont val="Arial"/>
        <family val="2"/>
      </rPr>
      <t>Punktuelle Übernahme von Teilhandlungen</t>
    </r>
    <r>
      <rPr>
        <sz val="10"/>
        <rFont val="Arial"/>
        <family val="2"/>
      </rPr>
      <t xml:space="preserve"> der Aktivität bedeutet, dass nur</t>
    </r>
  </si>
  <si>
    <r>
      <t xml:space="preserve">-  </t>
    </r>
    <r>
      <rPr>
        <b/>
        <sz val="10"/>
        <rFont val="Arial"/>
        <family val="2"/>
      </rPr>
      <t>Anwesenheit aus Sicherheitsgründen</t>
    </r>
    <r>
      <rPr>
        <sz val="10"/>
        <rFont val="Arial"/>
        <family val="2"/>
      </rPr>
      <t>: Wenn eine Person eine Aktivität selbständig</t>
    </r>
  </si>
  <si>
    <t>Die Person kann die Aktivität nur zu einem geringen Anteil selbständig durchführen.</t>
  </si>
  <si>
    <t>Es sind aber Ressourcen vorhanden, so dass sie sich beteiligen kann. Dies setzt ggf.</t>
  </si>
  <si>
    <t>ständige Anleitung oder aufwändige Motivation auch während der Aktivität voraus</t>
  </si>
  <si>
    <t>oder Teilschritte der Handlung müssen übernommen werden. Zurechtlegen und</t>
  </si>
  <si>
    <t>Richten von Gegenständen, wiederholte Aufforderungen oder punktuelle Unterstützungen</t>
  </si>
  <si>
    <t>reichen nicht aus.</t>
  </si>
  <si>
    <t>Alle der oben genannten Hilfen können auch hier von Bedeutung sein, reichen allerdings</t>
  </si>
  <si>
    <t>(notwendig vor allem bei psychischen Erkrankungen mit Antriebsminderung).</t>
  </si>
  <si>
    <t>nur anstoßen, sondern die Handlung demonstrieren oder lenkend begleiten</t>
  </si>
  <si>
    <t>muss. Dies kann insbesondere dann erforderlich sein, wenn die oder der Betroffene</t>
  </si>
  <si>
    <t>trotz vorhandener motorischer Fähigkeiten eine konkrete Aktivität</t>
  </si>
  <si>
    <t>nicht in einem sinnvollen Ablauf durchführen kann.</t>
  </si>
  <si>
    <t>„partiellen Beaufsichtigung und Kontrolle“ nur durch das Ausmaß der</t>
  </si>
  <si>
    <t>erforderlichen Hilfe. Es ist ständige und unmittelbare Eingreifbereitschaft in die</t>
  </si>
  <si>
    <t>Handlung erforderlich.</t>
  </si>
  <si>
    <t>Teil der Handlungsschritte durch die Pflegeperson übernommen wird.</t>
  </si>
  <si>
    <t>Die Person kann die Aktivität in der Regel nicht selbständig durchführen bzw. steuern,</t>
  </si>
  <si>
    <t>auch nicht in Teilen. Es sind kaum oder keine Ressourcen vorhanden. Ständige</t>
  </si>
  <si>
    <t>Motivation, Anleitung und Beaufsichtigung reichen auf keinen Fall aus. Die Pflegeperson</t>
  </si>
  <si>
    <t>muss alle oder nahezu alle Teilhandlungen anstelle der betroffenen Person</t>
  </si>
  <si>
    <t>durchführen. Eine minimale Beteiligung ist nicht zu berücksichtigen (z. B. wenn sich</t>
  </si>
  <si>
    <t>die antragstellende Person im sehr geringen Umfang mit Teilhandlungen beteiligt).</t>
  </si>
  <si>
    <t>Das Einschätzungsinstrument beinhaltet in den Modulen 2, 3 und 5 abgewandelte</t>
  </si>
  <si>
    <t>Formen dieser Skala, die an den entsprechenden Stellen erläutert werden. Durchgängig</t>
  </si>
  <si>
    <t>gilt bei diesen Skalen, dass der Grad der Beeinträchtigung mit dem jeweiligen</t>
  </si>
  <si>
    <t>Punktwert steigt. „0“ bedeutet stets, dass keine Beeinträchtigungen der Selbständigkeit</t>
  </si>
  <si>
    <t>oder der Fähigkeiten bzw. sonstige Probleme bestehen.</t>
  </si>
  <si>
    <r>
      <t xml:space="preserve">-  </t>
    </r>
    <r>
      <rPr>
        <b/>
        <sz val="10"/>
        <rFont val="Arial"/>
        <family val="2"/>
      </rPr>
      <t>Übernahme von Teilhandlungen</t>
    </r>
    <r>
      <rPr>
        <sz val="10"/>
        <rFont val="Arial"/>
        <family val="2"/>
      </rPr>
      <t xml:space="preserve"> der Aktivität bedeutet, dass ein erheblicher</t>
    </r>
  </si>
  <si>
    <r>
      <t xml:space="preserve">-  </t>
    </r>
    <r>
      <rPr>
        <b/>
        <sz val="10"/>
        <rFont val="Arial"/>
        <family val="2"/>
      </rPr>
      <t>Ständige Beaufsichtigung und Kontrolle</t>
    </r>
    <r>
      <rPr>
        <sz val="10"/>
        <rFont val="Arial"/>
        <family val="2"/>
      </rPr>
      <t xml:space="preserve"> unterscheidet sich von der oben genannten</t>
    </r>
  </si>
  <si>
    <r>
      <t xml:space="preserve">-  </t>
    </r>
    <r>
      <rPr>
        <b/>
        <sz val="10"/>
        <rFont val="Arial"/>
        <family val="2"/>
      </rPr>
      <t>Ständige Anleitung</t>
    </r>
    <r>
      <rPr>
        <sz val="10"/>
        <rFont val="Arial"/>
        <family val="2"/>
      </rPr>
      <t xml:space="preserve"> bedeutet, dass die Pflegeperson den Handlungsablauf nicht</t>
    </r>
  </si>
  <si>
    <r>
      <t xml:space="preserve">-  </t>
    </r>
    <r>
      <rPr>
        <b/>
        <sz val="10"/>
        <rFont val="Arial"/>
        <family val="2"/>
      </rPr>
      <t>Ständige Motivation</t>
    </r>
    <r>
      <rPr>
        <sz val="10"/>
        <rFont val="Arial"/>
        <family val="2"/>
      </rPr>
      <t xml:space="preserve"> im Sinne der motivierenden Begleitung einer Aktivität</t>
    </r>
  </si>
  <si>
    <t xml:space="preserve">Als pflegebedürftig im Sinne des SGB XI gelten Personen, die gesundheitliche </t>
  </si>
  <si>
    <t>Beeinträchtigungen der Selbständigkeit oder der Fähigkeiten aufweisen und deshalb</t>
  </si>
  <si>
    <t xml:space="preserve">durchführen kann. In der Regel sind dazu sowohl somatische als auch mentale </t>
  </si>
  <si>
    <t>Fähigkeiten erforderlich.</t>
  </si>
  <si>
    <t>Punkte Modul (0-4)</t>
  </si>
  <si>
    <t>gewichtet Modul</t>
  </si>
  <si>
    <t>gewichtet Gesamt</t>
  </si>
  <si>
    <t>Summe Modul</t>
  </si>
  <si>
    <t>gewichteter Punktwert Modul</t>
  </si>
  <si>
    <r>
      <t xml:space="preserve">Schwellenwerte </t>
    </r>
    <r>
      <rPr>
        <sz val="9"/>
        <rFont val="Arial"/>
        <family val="2"/>
      </rPr>
      <t>(wenn erreicht, dann 1-4 Punkte bei gewichteter Punktwert Modul)</t>
    </r>
  </si>
  <si>
    <t>Summe Punkte (Modul)</t>
  </si>
  <si>
    <t>gewichteter Punktwert (alle Module)</t>
  </si>
  <si>
    <t>Gewichtung</t>
  </si>
  <si>
    <t>Gewichtungs-faktor</t>
  </si>
  <si>
    <t>Hinweise aus den Begutachtungsrichtlinien</t>
  </si>
  <si>
    <t>Notizen</t>
  </si>
  <si>
    <t>Punkte</t>
  </si>
  <si>
    <t>Fehler-Hinweis</t>
  </si>
  <si>
    <t>Beim Klicken auf hellblaue Felder vor den Kategorien und in Spalte M-Q erscheinen Erläuterungen aus den Begutachtungsrichtlinien in der Bearbeitungsleiste (über den Spalten).</t>
  </si>
  <si>
    <r>
      <rPr>
        <b/>
        <sz val="16"/>
        <rFont val="Arial"/>
        <family val="2"/>
      </rPr>
      <t>Module</t>
    </r>
    <r>
      <rPr>
        <b/>
        <sz val="11"/>
        <rFont val="Arial"/>
        <family val="2"/>
      </rPr>
      <t xml:space="preserve"> / Einschätzungskriterien</t>
    </r>
  </si>
  <si>
    <t xml:space="preserve"> </t>
  </si>
  <si>
    <t>weniger Punkte bei "ausschließlich"!</t>
  </si>
  <si>
    <r>
      <t xml:space="preserve">4.8 Essen </t>
    </r>
    <r>
      <rPr>
        <sz val="11"/>
        <color rgb="FFFF0000"/>
        <rFont val="Arial"/>
        <family val="2"/>
      </rPr>
      <t>(dreifach gewichtet!)</t>
    </r>
  </si>
  <si>
    <r>
      <t xml:space="preserve">4.9 Trinken </t>
    </r>
    <r>
      <rPr>
        <sz val="11"/>
        <color rgb="FFFF0000"/>
        <rFont val="Arial"/>
        <family val="2"/>
      </rPr>
      <t>(doppelt gewichtet!)</t>
    </r>
  </si>
  <si>
    <r>
      <t xml:space="preserve">4.10 Benutzen einer Toilette oder eines Toilettenstuhls </t>
    </r>
    <r>
      <rPr>
        <sz val="11"/>
        <color rgb="FFFF0000"/>
        <rFont val="Arial"/>
        <family val="2"/>
      </rPr>
      <t>(doppelt gewichtet!)</t>
    </r>
  </si>
  <si>
    <r>
      <rPr>
        <b/>
        <sz val="8"/>
        <rFont val="Arial"/>
        <family val="2"/>
      </rPr>
      <t>mit Hilfe:</t>
    </r>
    <r>
      <rPr>
        <sz val="8"/>
        <rFont val="Arial"/>
        <family val="2"/>
      </rPr>
      <t xml:space="preserve"> ausschließlich oder nahezu ausschließlich</t>
    </r>
  </si>
  <si>
    <t>jew. 0-3</t>
  </si>
  <si>
    <t xml:space="preserve">jew. 0, 1, 3 </t>
  </si>
  <si>
    <t>oder 5</t>
  </si>
  <si>
    <t>0-6 Punkte</t>
  </si>
  <si>
    <t>0-9 Punkte</t>
  </si>
  <si>
    <r>
      <rPr>
        <b/>
        <sz val="10"/>
        <rFont val="Arial"/>
        <family val="2"/>
      </rPr>
      <t>mit Hilfe:</t>
    </r>
    <r>
      <rPr>
        <sz val="10"/>
        <rFont val="Arial"/>
        <family val="2"/>
      </rPr>
      <t xml:space="preserve"> nicht täglich, nicht auf Dauer 
(0 Punkte)</t>
    </r>
  </si>
  <si>
    <r>
      <rPr>
        <b/>
        <sz val="10"/>
        <rFont val="Arial"/>
        <family val="2"/>
      </rPr>
      <t>mit Hilfe:</t>
    </r>
    <r>
      <rPr>
        <sz val="10"/>
        <rFont val="Arial"/>
        <family val="2"/>
      </rPr>
      <t xml:space="preserve"> </t>
    </r>
    <r>
      <rPr>
        <sz val="9"/>
        <rFont val="Arial"/>
        <family val="2"/>
      </rPr>
      <t>täglich, zusätzlich zu oraler Ernährung 
(6 Punkte)</t>
    </r>
  </si>
  <si>
    <r>
      <rPr>
        <b/>
        <sz val="10"/>
        <rFont val="Arial"/>
        <family val="2"/>
      </rPr>
      <t>mit Hilfe:</t>
    </r>
    <r>
      <rPr>
        <sz val="10"/>
        <rFont val="Arial"/>
        <family val="2"/>
      </rPr>
      <t xml:space="preserve"> ausschließlich oder nahezu ausschließlich 
(3 Punkte)</t>
    </r>
  </si>
  <si>
    <t>pro Tag ca.:</t>
  </si>
  <si>
    <t>Die durchschnittliche Häufigkeit der</t>
  </si>
  <si>
    <t>größer 3 = 2 Punkte; größer 8 = 3 Punkte</t>
  </si>
  <si>
    <t>Hilfen Pro Tag wird bei 5.1 bis 5.7</t>
  </si>
  <si>
    <t>zusammengezählt. Mind. 1 = 1 Punkt</t>
  </si>
  <si>
    <t>Hilfen Pro Tag werden bei 5.8 bis 5.11</t>
  </si>
  <si>
    <t>zusammengezählt. Mind. 0,1429 = 1 Pkt.</t>
  </si>
  <si>
    <t>mind. 1 = 2 Punkte; mind. 3 = 3 Punkte</t>
  </si>
  <si>
    <t>wie oft monatlich
(je 1 Punkt)</t>
  </si>
  <si>
    <t>täglich (ggf. "x" eingeben)
(je 60 Pkt.)</t>
  </si>
  <si>
    <t>wie oft wöchentlich
(je 4,3 Pkt.)</t>
  </si>
  <si>
    <t>wie oft monatlich
(je 2 Punkte)</t>
  </si>
  <si>
    <t>wie oft wöchentlich
(je 8,6 Pkt.)</t>
  </si>
  <si>
    <t>Punkte bei 5.12 bis 5.15 werden zusam-</t>
  </si>
  <si>
    <t>mengezählt. Ab 4,3 = 1 Punkt; ab 8,6 Pkt.</t>
  </si>
  <si>
    <t>= 2 Pkt.; ab 12,9 = 3 Pkt.; ab 60 = 6 Pkt.</t>
  </si>
  <si>
    <r>
      <t xml:space="preserve">Bei jeder Aktivität nur </t>
    </r>
    <r>
      <rPr>
        <b/>
        <u/>
        <sz val="10"/>
        <color theme="0"/>
        <rFont val="Arial"/>
        <family val="2"/>
      </rPr>
      <t>eine</t>
    </r>
    <r>
      <rPr>
        <b/>
        <sz val="10"/>
        <color theme="0"/>
        <rFont val="Arial"/>
        <family val="2"/>
      </rPr>
      <t xml:space="preserve"> Häufigkeitsangabe machen. Dazu eine ganze Zahl eingeben (1, 2, 3, …..)</t>
    </r>
  </si>
  <si>
    <t>ab hier bitte wieder ggf. "x" eingeben</t>
  </si>
  <si>
    <t>gelten abweichende Regelungen)</t>
  </si>
  <si>
    <t>Diese Exceldatei wurde auf der Grundlage der Begutachtungs-</t>
  </si>
  <si>
    <t>Richtlinien (BRi) vom 15.04.2016 sowie des zweiten Pflege-</t>
  </si>
  <si>
    <t xml:space="preserve">(nur zur Beurteilung von Personen über 18 Jahren. Für Kinder </t>
  </si>
  <si>
    <t>und Jugendliche gelten abweichende Regelungen)</t>
  </si>
  <si>
    <t>Erstellt von: Günther Schwarz, Alzheimer Beratung, Evangelische</t>
  </si>
  <si>
    <t>stärkungsgesetzes (PSG II) erstellt. Sie ist frei verwendbar.</t>
  </si>
  <si>
    <t xml:space="preserve">Exceldatei erstellt von: </t>
  </si>
  <si>
    <r>
      <t xml:space="preserve">Günther Schwarz, Alzheimer Beratung, Evangelische Gesellschaft, Stuttgart. </t>
    </r>
    <r>
      <rPr>
        <sz val="10"/>
        <rFont val="Calibri"/>
        <family val="2"/>
      </rPr>
      <t>©</t>
    </r>
  </si>
  <si>
    <t>Anleitung siehe Reiter "Anleitung" (unten anklicken)</t>
  </si>
  <si>
    <t>Information zum neuen Begutachtungsassessment (NBA) ab 2017</t>
  </si>
  <si>
    <r>
      <t xml:space="preserve">Erstellt von: Günther Schwarz, Alzheimer Beratung, Evang. Gesellschaft, Stuttgart. </t>
    </r>
    <r>
      <rPr>
        <u/>
        <sz val="10"/>
        <rFont val="Calibri"/>
        <family val="2"/>
      </rPr>
      <t>©</t>
    </r>
  </si>
  <si>
    <t>Klicken Sie unterhalb der Tabelle links auf den Reiter "Anleitung"</t>
  </si>
  <si>
    <t>Die Anleitung zu dieser Datei finden Sie im Arbeitsblatt "Anleitung"</t>
  </si>
  <si>
    <t>Pflegegrad automatisch entsprechend der Berechnungsregeln berechnet.</t>
  </si>
  <si>
    <t>Anzeigen von Erläuterungen aus den Begutachtungsrichtlinien:</t>
  </si>
  <si>
    <t>zu können, müssen Sie sich an die Erläuterungen in den Richtlinien halten.</t>
  </si>
  <si>
    <t>Um die Bewertungen entsprechend der Begutachtungsrichtlinien korrekt vornehmen</t>
  </si>
  <si>
    <r>
      <t xml:space="preserve">in der </t>
    </r>
    <r>
      <rPr>
        <b/>
        <sz val="10"/>
        <rFont val="Arial"/>
        <family val="2"/>
      </rPr>
      <t>Bearbeitungsleiste</t>
    </r>
    <r>
      <rPr>
        <sz val="10"/>
        <rFont val="Arial"/>
        <family val="2"/>
      </rPr>
      <t xml:space="preserve"> (oben über den Spaltenbezeichnungen) die zum</t>
    </r>
  </si>
  <si>
    <t>Modul oder dem Kriterium gehörenden Erläuterungen aus den Richtlinien.</t>
  </si>
  <si>
    <t>verschieben (scrollen). Dies geht ebenso mit Hilfe des Mausrads.</t>
  </si>
  <si>
    <t>Die gesamten Richtlinien sind als Download zu finden bei: www.mds-ev.de unter</t>
  </si>
  <si>
    <t>der Rubrik "Richtlinien" / Pflegebedürftigkeit".</t>
  </si>
  <si>
    <t>Vorgehensweise bei der Eingabe der Bewertungen:</t>
  </si>
  <si>
    <t>Dort finden Sie auch weitere Informationen wie beispielsweise mit welcher</t>
  </si>
  <si>
    <t>prozentualen Gewichtung die Punktwerte der einzelnen Module in den</t>
  </si>
  <si>
    <t xml:space="preserve">Gesamtpunktwert einfließen. </t>
  </si>
  <si>
    <t>Sie können alle Tabellen bzw. Arbeitsblätter ausdrucken. Ebenso können Sie</t>
  </si>
  <si>
    <t>in der Spalte "Notizen" (rechts) eigene Anmerkungen in jede Zeile eingeben.</t>
  </si>
  <si>
    <r>
      <t>Nach der Eingabe aller Bewertungen im Arbeitsblatt "</t>
    </r>
    <r>
      <rPr>
        <b/>
        <sz val="10"/>
        <rFont val="Arial"/>
        <family val="2"/>
      </rPr>
      <t>Bewertungen</t>
    </r>
    <r>
      <rPr>
        <sz val="10"/>
        <rFont val="Arial"/>
        <family val="2"/>
      </rPr>
      <t xml:space="preserve">" wird der </t>
    </r>
  </si>
  <si>
    <t>Richtlinien für die Einstufung in Pflegegrade.</t>
  </si>
  <si>
    <t>vornehmen, die jedoch für die Bestimmung des Pflegegrads nicht relevant sind.</t>
  </si>
  <si>
    <t>Die Bewertungen sollen die Gutachter bei der Beratung und Empfehlung weiterer</t>
  </si>
  <si>
    <t>Hilfen unterstützen.</t>
  </si>
  <si>
    <r>
      <t xml:space="preserve">In den </t>
    </r>
    <r>
      <rPr>
        <b/>
        <sz val="10"/>
        <rFont val="Arial"/>
        <family val="2"/>
      </rPr>
      <t>Arbeitsblättern "Haushalt" und "Außer Haus"</t>
    </r>
    <r>
      <rPr>
        <sz val="10"/>
        <rFont val="Arial"/>
        <family val="2"/>
      </rPr>
      <t xml:space="preserve"> können Sie weitere Bewertungen</t>
    </r>
  </si>
  <si>
    <r>
      <t xml:space="preserve">Im Arbeitsblatt </t>
    </r>
    <r>
      <rPr>
        <b/>
        <sz val="10"/>
        <rFont val="Arial"/>
        <family val="2"/>
      </rPr>
      <t>"Richtlinien"</t>
    </r>
    <r>
      <rPr>
        <sz val="10"/>
        <rFont val="Arial"/>
        <family val="2"/>
      </rPr>
      <t xml:space="preserve"> finden Sie wichtige Auszüge aus den Begutachtungs-</t>
    </r>
  </si>
  <si>
    <t>nach Ausmaß der Beeinträchtigung der Selbständigkeit oder der schwere der</t>
  </si>
  <si>
    <t>Problemlagen bis zu 4 Punkte (teils auch mehr Punkte). Die Punkte jedes Moduls</t>
  </si>
  <si>
    <t>werden zunächst in der Regel einfach zusammengerechnet (siehe grüne Spalte</t>
  </si>
  <si>
    <t>Summe Modul). Links davon sind in den hellgrauen Feldern in jeder Kopfzeile</t>
  </si>
  <si>
    <t xml:space="preserve">die für jedes Modul vorgegebenen Schwellenwerte und der Gewichtungsfaktor </t>
  </si>
  <si>
    <t>angegeben. Je nachdem zwischen welchen Schwellenwerten sich der Gesamtpunktwert</t>
  </si>
  <si>
    <t>(hellbraunes Feld) zwischen 0 bis 4 Punkten. Dieser Punktwert wird nun noch</t>
  </si>
  <si>
    <t>mit dem Gewichtungsfaktor (hellgraues Feld) multipliziert. Der Gewichtungs-</t>
  </si>
  <si>
    <t>faktor entspricht der prozentualen Gewichtung, die auch in der Tabelle beim Reiter</t>
  </si>
  <si>
    <t>Pflegegrad angegeben ist. Daraus ergibt sich der gewichtete Gesamtpunktwert (türkis)</t>
  </si>
  <si>
    <t>"Pflegegrad" zu sehen ist zusammengezählt. Dabei wird von Modul 2 und 3</t>
  </si>
  <si>
    <t>nur der höhere Wert von beiden Modulen berücksichtigt bzw. hinzugezählt.</t>
  </si>
  <si>
    <t>Anleitung: Exceldatei zur Begutachtung in Pflegegrade</t>
  </si>
  <si>
    <t>vom 16.4.2016:</t>
  </si>
  <si>
    <t>Wichtige Auszüge aus den Begutachtungs-Richtlinien (Bri)</t>
  </si>
  <si>
    <r>
      <t xml:space="preserve">Achtung: Hier sind nur Angaben zu ärztlich angeordneten Maßnahmen zu machen, wenn die Hilfe einer anderen Person gebraucht wird und die Aktivitäten voraussichtlich länger als 6 Monate erforderlich sind. 
</t>
    </r>
    <r>
      <rPr>
        <b/>
        <sz val="10"/>
        <color rgb="FF00B050"/>
        <rFont val="Arial"/>
        <family val="2"/>
      </rPr>
      <t/>
    </r>
  </si>
  <si>
    <t xml:space="preserve">Achtung: Hier sind nur Angaben zu ärztlich angeordneten Maßnahmen zu machen, wenn die Hilfe einer </t>
  </si>
  <si>
    <t xml:space="preserve">anderen Person gebraucht wird und die Aktivitäten voraussichtlich länger als 6 Monate erforderlich sind. </t>
  </si>
  <si>
    <t>3.11 Antriebslosigkeit bei depressiver Stimmungslage</t>
  </si>
  <si>
    <r>
      <t xml:space="preserve">Gesellschaft, Stuttgart </t>
    </r>
    <r>
      <rPr>
        <sz val="10"/>
        <rFont val="Calibri"/>
        <family val="2"/>
      </rPr>
      <t>©</t>
    </r>
    <r>
      <rPr>
        <sz val="10"/>
        <rFont val="Arial"/>
        <family val="2"/>
      </rPr>
      <t xml:space="preserve">. Für die Richtigkeit und Entsprechung </t>
    </r>
  </si>
  <si>
    <t>der Angaben übernehme ich keine Gewähr. (Anregungen oder</t>
  </si>
  <si>
    <t>Hinweise zu Fehlern bitte an guenther.schwarz@eva-stuttgart.de)</t>
  </si>
  <si>
    <t>5.2 Injektionen</t>
  </si>
  <si>
    <t>pv</t>
  </si>
  <si>
    <t>Gewichteter Punktwert (Punkte mal ¼ Prozentwert)</t>
  </si>
  <si>
    <t>(Um das Arbeitsblatt "Bewertungen" anzuzeigen, klicken Sie unten links auf den</t>
  </si>
  <si>
    <t xml:space="preserve">weniger Punkte bei </t>
  </si>
  <si>
    <t>"ausschließlich"!</t>
  </si>
  <si>
    <r>
      <t xml:space="preserve">Ganz rechts im </t>
    </r>
    <r>
      <rPr>
        <b/>
        <sz val="10"/>
        <rFont val="Arial"/>
        <family val="2"/>
      </rPr>
      <t>Arbeitsblatt "Druckvorlage"</t>
    </r>
    <r>
      <rPr>
        <sz val="10"/>
        <rFont val="Arial"/>
        <family val="2"/>
      </rPr>
      <t xml:space="preserve"> finden Sie eine Vorlage zum Ausdrucken,</t>
    </r>
  </si>
  <si>
    <t>Name / Anschrift</t>
  </si>
  <si>
    <r>
      <t xml:space="preserve">Schwellenwerte </t>
    </r>
    <r>
      <rPr>
        <sz val="9"/>
        <rFont val="Arial"/>
        <family val="2"/>
      </rPr>
      <t>(wenn erreicht, dann 1-4 Punkte bei "Punkte Modul")</t>
    </r>
  </si>
  <si>
    <r>
      <t xml:space="preserve">Bei jedem Unterpunkt höchstens </t>
    </r>
    <r>
      <rPr>
        <b/>
        <u/>
        <sz val="10"/>
        <color indexed="9"/>
        <rFont val="Arial"/>
        <family val="2"/>
      </rPr>
      <t>eine</t>
    </r>
    <r>
      <rPr>
        <b/>
        <sz val="10"/>
        <color indexed="9"/>
        <rFont val="Arial"/>
        <family val="2"/>
      </rPr>
      <t xml:space="preserve"> Kategorie ankreuzen (Anklicken =</t>
    </r>
  </si>
  <si>
    <t xml:space="preserve"> "x" eingeben) oder nichts ankreuzen (nichts ankreuzen = selbständig)</t>
  </si>
  <si>
    <t>ohne fremde Hilfe</t>
  </si>
  <si>
    <t>täglich:  
"x" eingeben
(60 Pkt.)</t>
  </si>
  <si>
    <t>Weitere Arbeitsblätter (Richtlinien, Haushalt, Außer Haus, M1-M6, Druckvorlage)</t>
  </si>
  <si>
    <r>
      <t xml:space="preserve">Den errechneten </t>
    </r>
    <r>
      <rPr>
        <b/>
        <sz val="10"/>
        <rFont val="Arial"/>
        <family val="2"/>
      </rPr>
      <t>Pflegegrad</t>
    </r>
    <r>
      <rPr>
        <sz val="10"/>
        <rFont val="Arial"/>
        <family val="2"/>
      </rPr>
      <t xml:space="preserve"> finden Sie in der Spalte "O" im rosa Feld über jedem </t>
    </r>
  </si>
  <si>
    <t>der 6 Module. Erst wenn Sie bei allen Modulen Bewertungen gemacht haben,</t>
  </si>
  <si>
    <t>wird der Pflegegrad korrekt berechnet.</t>
  </si>
  <si>
    <t>In der Kopfzeile über jedem der 6 Module finden Sie weitere Informationen.</t>
  </si>
  <si>
    <t xml:space="preserve">Im türkisen Feld links neben dem Pflegegrad wird der gewichtete Gesamtpunktwert </t>
  </si>
  <si>
    <t>angezeigt, der zwischen 0-100 liegt. Links daneben in Spalte "L" (hellblaues Feld)</t>
  </si>
  <si>
    <t>der gewichtete Punktwert des betreffenden Moduls angezeigt. Dann im hellbraunen</t>
  </si>
  <si>
    <t>Feld der sich im Modul ergebende Grad der Selbständigkeit (zwischen 0 bis 4).</t>
  </si>
  <si>
    <t>Und im hellgrünen Feld steht die Summe der Punkte des Moduls)</t>
  </si>
  <si>
    <t>In den grauen Feldern in Spalte "D" bis "G" finden Sie die Schwellenwerte zu jedem</t>
  </si>
  <si>
    <t>Modul. Wenn die Summe der Punkte im Modul den Schwellenwert links in Spalte "D"</t>
  </si>
  <si>
    <t>erreicht, dann ist die Selbständigkeit leicht beeinträchtigt (Grad 1). Wenn der Wert</t>
  </si>
  <si>
    <t>in Spalte "E" erreicht wird, ist der Beeinträchtigungsgrad 2 erreicht, usw.</t>
  </si>
  <si>
    <t>Eine Übersicht zu allen Punktwerten der Module und dem sich ergebenden Pflegegrad</t>
  </si>
  <si>
    <r>
      <t xml:space="preserve">finden Sie im </t>
    </r>
    <r>
      <rPr>
        <b/>
        <sz val="10"/>
        <rFont val="Arial"/>
        <family val="2"/>
      </rPr>
      <t>Arbeitsblatt "Pflegegrad" (rosa Reiter unten)</t>
    </r>
    <r>
      <rPr>
        <sz val="10"/>
        <rFont val="Arial"/>
        <family val="2"/>
      </rPr>
      <t>.</t>
    </r>
  </si>
  <si>
    <t>Überprüfen, ob ein höherer Pflegegrad anerkannt werden müsste</t>
  </si>
  <si>
    <t>Tragen Sie zunächst aus dem zugesandten Gutachten alle Bewertungen in das</t>
  </si>
  <si>
    <t>Arbeitsblatt "Bewertungen" ein. Dann prüfen Sie bei jedem der 6 Module, wo die</t>
  </si>
  <si>
    <t xml:space="preserve">Summe der Punkte des Moduls (hellgrüne Felder) den nächst höheren Schwellenwert </t>
  </si>
  <si>
    <t>(graue Felder in Spalte D-G) am ehesten erreicht. Bei diesem Modul können</t>
  </si>
  <si>
    <t>bereits kleine Veränderungen bei den einzelnen Einschätzungen zu einem</t>
  </si>
  <si>
    <t>Sprung in den nächst höheren Beeiträchtigungsgrad führen. Prüfen Sie daher</t>
  </si>
  <si>
    <t xml:space="preserve">zunächst in diesem Modul, wo Sie zu einer vom Gutachten abweichenden </t>
  </si>
  <si>
    <t>Einschätzung kommen und tragen Sie diese ein. Tragen Sie in Spalte "P" (Notizen)</t>
  </si>
  <si>
    <t xml:space="preserve">jeweils in der Zeile einen kurzen Hinweis zur Änderung ein, damit Sie in der </t>
  </si>
  <si>
    <t>Begründung Ihres Widerspruchs gegen die Einstufung darauf Bezug nehmen können.</t>
  </si>
  <si>
    <t>Gehen Sie so gegebenenfalls der Reihe nach alle Module und Einschätzungen</t>
  </si>
  <si>
    <t>durch. Im Arbeitsblatt "Pflegegrad" sehen Sie zudem, ob der Gesamtpunktwert im</t>
  </si>
  <si>
    <t>jetzigen Gutachten bereits nahe am Schwellenwert für den nächst höheren Pflegegrad</t>
  </si>
  <si>
    <t xml:space="preserve"> liegt. Aufgrund dessen können Sie einschätzen, wie stark eine neue Einschätzung</t>
  </si>
  <si>
    <t>von der des Gutachtens abweichen muss, um einen höheren Pflegerad zu</t>
  </si>
  <si>
    <t>erreichen.</t>
  </si>
  <si>
    <r>
      <t xml:space="preserve">Die </t>
    </r>
    <r>
      <rPr>
        <b/>
        <sz val="10"/>
        <rFont val="Arial"/>
        <family val="2"/>
      </rPr>
      <t>Arbeitsblätter "M1-M6"</t>
    </r>
    <r>
      <rPr>
        <sz val="10"/>
        <rFont val="Arial"/>
        <family val="2"/>
      </rPr>
      <t xml:space="preserve"> dienen lediglich dazu, die automatischen Berechnung der </t>
    </r>
  </si>
  <si>
    <t>eingegebenen Bewertungen im Arbeitsblatt "Bewertungen" durchzuführen. Die im Blatt</t>
  </si>
  <si>
    <t xml:space="preserve">"Bewertungen" eingegebenen Daten werden dort nochmals für jedes Modul angezeigt. </t>
  </si>
  <si>
    <t>die sie von Hand ausfüllen und ankrezen können.</t>
  </si>
  <si>
    <r>
      <rPr>
        <b/>
        <sz val="10"/>
        <rFont val="Arial"/>
        <family val="2"/>
      </rPr>
      <t>gelben Reiter "Bewertungen"</t>
    </r>
    <r>
      <rPr>
        <sz val="10"/>
        <rFont val="Arial"/>
        <family val="2"/>
      </rPr>
      <t xml:space="preserve">. Zur Anleitung kommen Sie zurück durch Klick auf den </t>
    </r>
  </si>
  <si>
    <r>
      <rPr>
        <b/>
        <sz val="10"/>
        <rFont val="Arial"/>
        <family val="2"/>
      </rPr>
      <t>weißen Reiter "Anleitung"</t>
    </r>
    <r>
      <rPr>
        <sz val="10"/>
        <rFont val="Arial"/>
        <family val="2"/>
      </rPr>
      <t>).</t>
    </r>
  </si>
  <si>
    <r>
      <t xml:space="preserve">Beim Klicken auf die </t>
    </r>
    <r>
      <rPr>
        <b/>
        <sz val="10"/>
        <rFont val="Arial"/>
        <family val="2"/>
      </rPr>
      <t>hellblauen Felder vor den Modulen</t>
    </r>
    <r>
      <rPr>
        <sz val="10"/>
        <rFont val="Arial"/>
        <family val="2"/>
      </rPr>
      <t xml:space="preserve"> und in Spalte M-Q erscheinen</t>
    </r>
  </si>
  <si>
    <t>Stand: 9.10.16</t>
  </si>
  <si>
    <t>(einfach eines der gelben Felder anklicken, dann erscheint das "X". Durch Taste "Entf"</t>
  </si>
  <si>
    <t xml:space="preserve"> das "X" ggf. wieder löschen). Bei 5.1 bis 5.11 ist teilweise auch eine Zahl einzugeben. </t>
  </si>
  <si>
    <t>Darauf wird hingewiesen. Scrollen Sie mit dem Mausrad das Blatt nach unten oder oben.</t>
  </si>
  <si>
    <t>Wenn Sie versehentlich zwei Einschätzungen in einer Zeile machen, wird in Spalte "I"</t>
  </si>
  <si>
    <t>ein Fehlerhinweis gegeben.</t>
  </si>
  <si>
    <t>Alle Angaben ohne Gewähr! Diese Exceldatei wurde auf der Grundlage der Begutachtungs-Richtlinien (BRi) vom 15.04.2016 sowie des zweiten Pflegestärkungsgesetzes (PSG II) erstellt von: Günther Schwarz, Alzheimer Beratung, Evangelische Gesellschaft, Stuttgart.</t>
  </si>
  <si>
    <t>5.1 bis 5.7:</t>
  </si>
  <si>
    <t>5.8 bis 5.11:</t>
  </si>
  <si>
    <t>5.12 bis 5.15:</t>
  </si>
  <si>
    <t>Gewichtungs-faktor
10 %</t>
  </si>
  <si>
    <t>Gewichtung
15 %</t>
  </si>
  <si>
    <t>Gewichtung
20 %</t>
  </si>
  <si>
    <t>Gewichtung
40 %</t>
  </si>
  <si>
    <t>(Alternativ zum Eintrag eines Hinweises in Spalte "P" (Notizen) können Sie auch mit</t>
  </si>
  <si>
    <t>eingeben und als Kommentar anzeigen lassen. Wollen Sie alle Kommentare sehen,</t>
  </si>
  <si>
    <t>müssen Sie im Menü "Überprüfen" (oben) auf "Alle Kommentare anzeigen" klicken.)</t>
  </si>
  <si>
    <t>Rechtsklick auf ein Feld "Kommentar einfügen" auswählen und einen Texthinweis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</si>
</sst>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0"/>
      <name val="Arial"/>
    </font>
    <font>
      <sz val="8"/>
      <name val="Arial"/>
      <family val="2"/>
    </font>
    <font>
      <sz val="10"/>
      <color indexed="9"/>
      <name val="Arial"/>
      <family val="2"/>
    </font>
    <font>
      <sz val="12"/>
      <name val="Arial"/>
      <family val="2"/>
    </font>
    <font>
      <b/>
      <sz val="12"/>
      <name val="Arial"/>
      <family val="2"/>
    </font>
    <font>
      <b/>
      <sz val="11"/>
      <name val="Arial"/>
      <family val="2"/>
    </font>
    <font>
      <b/>
      <sz val="10"/>
      <name val="Arial"/>
      <family val="2"/>
    </font>
    <font>
      <b/>
      <sz val="14"/>
      <name val="Arial"/>
      <family val="2"/>
    </font>
    <font>
      <sz val="14"/>
      <name val="Arial"/>
      <family val="2"/>
    </font>
    <font>
      <b/>
      <sz val="10"/>
      <color indexed="53"/>
      <name val="Arial"/>
      <family val="2"/>
    </font>
    <font>
      <b/>
      <sz val="10"/>
      <color indexed="10"/>
      <name val="Arial"/>
      <family val="2"/>
    </font>
    <font>
      <b/>
      <sz val="14"/>
      <color indexed="10"/>
      <name val="Arial"/>
      <family val="2"/>
    </font>
    <font>
      <sz val="11"/>
      <name val="Arial"/>
      <family val="2"/>
    </font>
    <font>
      <sz val="10"/>
      <name val="Arial"/>
      <family val="2"/>
    </font>
    <font>
      <b/>
      <sz val="10"/>
      <color indexed="9"/>
      <name val="Arial"/>
      <family val="2"/>
    </font>
    <font>
      <sz val="10"/>
      <color indexed="9"/>
      <name val="Arial"/>
      <family val="2"/>
    </font>
    <font>
      <u/>
      <sz val="10"/>
      <name val="Arial"/>
      <family val="2"/>
    </font>
    <font>
      <b/>
      <u/>
      <sz val="10"/>
      <color indexed="9"/>
      <name val="Arial"/>
      <family val="2"/>
    </font>
    <font>
      <b/>
      <sz val="10"/>
      <color rgb="FF00B050"/>
      <name val="Arial"/>
      <family val="2"/>
    </font>
    <font>
      <sz val="10"/>
      <color theme="0" tint="-0.34998626667073579"/>
      <name val="Arial"/>
      <family val="2"/>
    </font>
    <font>
      <b/>
      <sz val="12"/>
      <color indexed="9"/>
      <name val="Arial"/>
      <family val="2"/>
    </font>
    <font>
      <b/>
      <sz val="18"/>
      <name val="Arial"/>
      <family val="2"/>
    </font>
    <font>
      <b/>
      <sz val="13"/>
      <name val="Arial Narrow"/>
      <family val="2"/>
    </font>
    <font>
      <b/>
      <sz val="10"/>
      <color rgb="FFFF0000"/>
      <name val="Arial"/>
      <family val="2"/>
    </font>
    <font>
      <sz val="9"/>
      <name val="Arial"/>
      <family val="2"/>
    </font>
    <font>
      <b/>
      <u/>
      <sz val="10"/>
      <name val="Arial"/>
      <family val="2"/>
    </font>
    <font>
      <b/>
      <sz val="11"/>
      <color rgb="FFFF0000"/>
      <name val="Arial"/>
      <family val="2"/>
    </font>
    <font>
      <b/>
      <sz val="16"/>
      <name val="Arial"/>
      <family val="2"/>
    </font>
    <font>
      <sz val="11"/>
      <color rgb="FFFF0000"/>
      <name val="Arial"/>
      <family val="2"/>
    </font>
    <font>
      <b/>
      <sz val="8"/>
      <name val="Arial"/>
      <family val="2"/>
    </font>
    <font>
      <b/>
      <sz val="10"/>
      <color theme="0"/>
      <name val="Arial"/>
      <family val="2"/>
    </font>
    <font>
      <b/>
      <u/>
      <sz val="10"/>
      <color theme="0"/>
      <name val="Arial"/>
      <family val="2"/>
    </font>
    <font>
      <sz val="11"/>
      <color theme="0"/>
      <name val="Arial"/>
      <family val="2"/>
    </font>
    <font>
      <sz val="10"/>
      <name val="Calibri"/>
      <family val="2"/>
    </font>
    <font>
      <u/>
      <sz val="10"/>
      <name val="Calibri"/>
      <family val="2"/>
    </font>
    <font>
      <b/>
      <sz val="11"/>
      <color indexed="10"/>
      <name val="Arial"/>
      <family val="2"/>
    </font>
    <font>
      <sz val="9"/>
      <color theme="0"/>
      <name val="Arial"/>
      <family val="2"/>
    </font>
    <font>
      <sz val="12"/>
      <color theme="0"/>
      <name val="Arial"/>
      <family val="2"/>
    </font>
  </fonts>
  <fills count="20">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8"/>
        <bgColor indexed="64"/>
      </patternFill>
    </fill>
    <fill>
      <patternFill patternType="solid">
        <fgColor indexed="49"/>
        <bgColor indexed="64"/>
      </patternFill>
    </fill>
    <fill>
      <patternFill patternType="solid">
        <fgColor indexed="1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1"/>
        <bgColor indexed="64"/>
      </patternFill>
    </fill>
    <fill>
      <patternFill patternType="solid">
        <fgColor rgb="FFFFCCCC"/>
        <bgColor indexed="64"/>
      </patternFill>
    </fill>
    <fill>
      <patternFill patternType="solid">
        <fgColor rgb="FFCCFFCC"/>
        <bgColor indexed="64"/>
      </patternFill>
    </fill>
    <fill>
      <patternFill patternType="solid">
        <fgColor rgb="FFFFFFCC"/>
        <bgColor indexed="64"/>
      </patternFill>
    </fill>
    <fill>
      <patternFill patternType="solid">
        <fgColor theme="4"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1">
    <xf numFmtId="0" fontId="0" fillId="0" borderId="0"/>
  </cellStyleXfs>
  <cellXfs count="192">
    <xf numFmtId="0" fontId="0" fillId="0" borderId="0" xfId="0"/>
    <xf numFmtId="49" fontId="2" fillId="0" borderId="0" xfId="0" applyNumberFormat="1" applyFont="1"/>
    <xf numFmtId="0" fontId="0" fillId="0" borderId="1" xfId="0" applyBorder="1"/>
    <xf numFmtId="0" fontId="5" fillId="0" borderId="0" xfId="0" applyFont="1"/>
    <xf numFmtId="0" fontId="7" fillId="0" borderId="0" xfId="0" applyFont="1"/>
    <xf numFmtId="0" fontId="8" fillId="2" borderId="2" xfId="0" applyFont="1" applyFill="1" applyBorder="1"/>
    <xf numFmtId="0" fontId="8" fillId="3" borderId="2" xfId="0" applyFont="1" applyFill="1" applyBorder="1"/>
    <xf numFmtId="0" fontId="8" fillId="4" borderId="2" xfId="0" applyFont="1" applyFill="1" applyBorder="1"/>
    <xf numFmtId="0" fontId="0" fillId="5" borderId="2" xfId="0" applyFill="1" applyBorder="1"/>
    <xf numFmtId="0" fontId="0" fillId="5" borderId="1" xfId="0" applyFill="1" applyBorder="1"/>
    <xf numFmtId="0" fontId="0" fillId="0" borderId="2" xfId="0" applyBorder="1" applyAlignment="1">
      <alignment horizontal="right"/>
    </xf>
    <xf numFmtId="0" fontId="0" fillId="0" borderId="2" xfId="0" applyBorder="1" applyAlignment="1">
      <alignment horizontal="right" wrapText="1"/>
    </xf>
    <xf numFmtId="0" fontId="8" fillId="2" borderId="2" xfId="0" quotePrefix="1" applyFont="1" applyFill="1" applyBorder="1" applyAlignment="1">
      <alignment horizontal="center"/>
    </xf>
    <xf numFmtId="0" fontId="8" fillId="7" borderId="2" xfId="0" applyFont="1" applyFill="1" applyBorder="1"/>
    <xf numFmtId="0" fontId="4" fillId="0" borderId="6" xfId="0" applyFont="1" applyFill="1" applyBorder="1" applyAlignment="1">
      <alignment horizontal="center" vertical="center" textRotation="90"/>
    </xf>
    <xf numFmtId="0" fontId="0" fillId="3" borderId="6" xfId="0" applyFill="1" applyBorder="1" applyAlignment="1">
      <alignment horizontal="center" vertical="center" textRotation="90"/>
    </xf>
    <xf numFmtId="0" fontId="0" fillId="4" borderId="0" xfId="0" applyFill="1" applyAlignment="1">
      <alignment horizontal="center" wrapText="1"/>
    </xf>
    <xf numFmtId="0" fontId="0" fillId="3" borderId="0" xfId="0" applyFill="1" applyAlignment="1">
      <alignment horizontal="center" wrapText="1"/>
    </xf>
    <xf numFmtId="0" fontId="0" fillId="2" borderId="0" xfId="0" applyFill="1" applyAlignment="1">
      <alignment horizontal="center" wrapText="1"/>
    </xf>
    <xf numFmtId="0" fontId="0" fillId="7" borderId="0" xfId="0" applyFill="1" applyAlignment="1">
      <alignment horizontal="center" wrapText="1"/>
    </xf>
    <xf numFmtId="0" fontId="0" fillId="5" borderId="5" xfId="0" applyFill="1" applyBorder="1" applyAlignment="1">
      <alignment horizontal="center" wrapText="1"/>
    </xf>
    <xf numFmtId="0" fontId="14" fillId="8" borderId="1" xfId="0" applyFont="1" applyFill="1" applyBorder="1"/>
    <xf numFmtId="0" fontId="15" fillId="8" borderId="1" xfId="0" applyFont="1" applyFill="1" applyBorder="1"/>
    <xf numFmtId="0" fontId="0" fillId="8" borderId="0" xfId="0" applyFill="1"/>
    <xf numFmtId="0" fontId="0" fillId="5" borderId="0" xfId="0" applyFill="1"/>
    <xf numFmtId="0" fontId="9" fillId="4" borderId="0" xfId="0" applyFont="1" applyFill="1"/>
    <xf numFmtId="0" fontId="6" fillId="0" borderId="0" xfId="0" applyFont="1"/>
    <xf numFmtId="0" fontId="4" fillId="0" borderId="0" xfId="0" applyFont="1"/>
    <xf numFmtId="0" fontId="1" fillId="3" borderId="0" xfId="0" applyFont="1" applyFill="1" applyAlignment="1">
      <alignment wrapText="1"/>
    </xf>
    <xf numFmtId="0" fontId="0" fillId="9" borderId="0" xfId="0" applyFill="1" applyAlignment="1">
      <alignment horizontal="center" wrapText="1"/>
    </xf>
    <xf numFmtId="0" fontId="8" fillId="9" borderId="2" xfId="0" applyFont="1" applyFill="1" applyBorder="1"/>
    <xf numFmtId="0" fontId="5" fillId="0" borderId="0" xfId="0" applyFont="1" applyAlignment="1"/>
    <xf numFmtId="0" fontId="0" fillId="0" borderId="0" xfId="0" applyAlignment="1"/>
    <xf numFmtId="49" fontId="2" fillId="0" borderId="0" xfId="0" applyNumberFormat="1" applyFont="1" applyAlignment="1"/>
    <xf numFmtId="0" fontId="9" fillId="5" borderId="0" xfId="0" applyFont="1" applyFill="1" applyAlignment="1"/>
    <xf numFmtId="49" fontId="2" fillId="5" borderId="0" xfId="0" applyNumberFormat="1" applyFont="1" applyFill="1" applyAlignment="1"/>
    <xf numFmtId="0" fontId="19" fillId="0" borderId="0" xfId="0" applyFont="1" applyFill="1" applyBorder="1"/>
    <xf numFmtId="0" fontId="19" fillId="0" borderId="0" xfId="0" applyFont="1"/>
    <xf numFmtId="0" fontId="13" fillId="0" borderId="0" xfId="0" applyFont="1"/>
    <xf numFmtId="0" fontId="6" fillId="11" borderId="2" xfId="0" applyFont="1" applyFill="1" applyBorder="1" applyAlignment="1" applyProtection="1">
      <alignment horizontal="center"/>
      <protection locked="0"/>
    </xf>
    <xf numFmtId="0" fontId="0" fillId="0" borderId="0" xfId="0" applyFill="1" applyProtection="1"/>
    <xf numFmtId="0" fontId="0" fillId="0" borderId="0" xfId="0" applyProtection="1"/>
    <xf numFmtId="0" fontId="19" fillId="5" borderId="0" xfId="0" applyFont="1" applyFill="1"/>
    <xf numFmtId="13" fontId="19" fillId="0" borderId="0" xfId="0" applyNumberFormat="1" applyFont="1" applyAlignment="1">
      <alignment shrinkToFit="1"/>
    </xf>
    <xf numFmtId="0" fontId="19" fillId="0" borderId="0" xfId="0" applyFont="1" applyAlignment="1"/>
    <xf numFmtId="49" fontId="2" fillId="3" borderId="0" xfId="0" applyNumberFormat="1" applyFont="1" applyFill="1" applyProtection="1">
      <protection locked="0"/>
    </xf>
    <xf numFmtId="49" fontId="2" fillId="3" borderId="0" xfId="0" applyNumberFormat="1" applyFont="1" applyFill="1" applyAlignment="1" applyProtection="1">
      <protection locked="0"/>
    </xf>
    <xf numFmtId="0" fontId="2" fillId="3" borderId="0" xfId="0" applyFont="1" applyFill="1" applyProtection="1">
      <protection locked="0"/>
    </xf>
    <xf numFmtId="49" fontId="2" fillId="3" borderId="0" xfId="0" applyNumberFormat="1" applyFont="1" applyFill="1" applyAlignment="1" applyProtection="1">
      <alignment wrapText="1"/>
      <protection locked="0"/>
    </xf>
    <xf numFmtId="0" fontId="2" fillId="3" borderId="0" xfId="0" applyFont="1" applyFill="1" applyAlignment="1" applyProtection="1">
      <protection locked="0"/>
    </xf>
    <xf numFmtId="0" fontId="7" fillId="0" borderId="2" xfId="0" applyFont="1" applyBorder="1" applyAlignment="1">
      <alignment horizontal="center"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right" vertical="center"/>
    </xf>
    <xf numFmtId="0" fontId="7" fillId="0" borderId="7" xfId="0" applyFont="1" applyBorder="1" applyAlignment="1">
      <alignment horizontal="center" vertical="center" wrapText="1"/>
    </xf>
    <xf numFmtId="0" fontId="21" fillId="7" borderId="8"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quotePrefix="1" applyFont="1" applyFill="1" applyBorder="1" applyAlignment="1">
      <alignment horizontal="center" vertical="center"/>
    </xf>
    <xf numFmtId="0" fontId="7" fillId="7" borderId="5" xfId="0" applyFont="1" applyFill="1" applyBorder="1" applyAlignment="1">
      <alignment horizontal="center" vertical="center"/>
    </xf>
    <xf numFmtId="0" fontId="7" fillId="7" borderId="5" xfId="0" quotePrefix="1" applyFont="1" applyFill="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3" fillId="7" borderId="0" xfId="0" applyFont="1" applyFill="1" applyAlignment="1">
      <alignment horizontal="center" wrapText="1"/>
    </xf>
    <xf numFmtId="0" fontId="22" fillId="0" borderId="2" xfId="0" applyFont="1" applyBorder="1" applyAlignment="1">
      <alignment horizontal="center" vertical="center" wrapText="1"/>
    </xf>
    <xf numFmtId="0" fontId="22" fillId="6" borderId="2" xfId="0" applyFont="1" applyFill="1" applyBorder="1" applyAlignment="1">
      <alignment horizontal="left" vertical="center" wrapText="1"/>
    </xf>
    <xf numFmtId="0" fontId="7" fillId="7" borderId="0" xfId="0" applyFont="1" applyFill="1" applyAlignment="1">
      <alignment horizontal="center" vertical="center"/>
    </xf>
    <xf numFmtId="0" fontId="0" fillId="0" borderId="0" xfId="0" applyAlignment="1">
      <alignment vertical="top"/>
    </xf>
    <xf numFmtId="0" fontId="13" fillId="0" borderId="0" xfId="0" quotePrefix="1" applyFont="1"/>
    <xf numFmtId="49" fontId="2" fillId="0" borderId="0" xfId="0" applyNumberFormat="1" applyFont="1" applyFill="1" applyProtection="1">
      <protection locked="0"/>
    </xf>
    <xf numFmtId="0" fontId="23" fillId="0" borderId="0" xfId="0" applyFont="1"/>
    <xf numFmtId="49" fontId="2" fillId="0" borderId="0" xfId="0" applyNumberFormat="1" applyFont="1" applyFill="1" applyProtection="1"/>
    <xf numFmtId="0" fontId="13" fillId="0" borderId="2" xfId="0" applyFont="1" applyBorder="1" applyAlignment="1">
      <alignment horizontal="right" vertical="center" wrapText="1"/>
    </xf>
    <xf numFmtId="0" fontId="2" fillId="3" borderId="0" xfId="0" applyFont="1" applyFill="1" applyAlignment="1" applyProtection="1">
      <alignment wrapText="1"/>
      <protection locked="0"/>
    </xf>
    <xf numFmtId="0" fontId="13" fillId="0" borderId="2" xfId="0" applyFont="1" applyBorder="1" applyAlignment="1">
      <alignment horizontal="right" wrapText="1"/>
    </xf>
    <xf numFmtId="0" fontId="5" fillId="0" borderId="11" xfId="0" applyFont="1" applyBorder="1" applyAlignment="1">
      <alignment wrapText="1"/>
    </xf>
    <xf numFmtId="0" fontId="12" fillId="0" borderId="0" xfId="0" applyFont="1" applyAlignment="1">
      <alignment wrapText="1"/>
    </xf>
    <xf numFmtId="0" fontId="3" fillId="0" borderId="11" xfId="0" applyFont="1" applyBorder="1" applyAlignment="1">
      <alignment vertical="center" wrapText="1"/>
    </xf>
    <xf numFmtId="0" fontId="4" fillId="0" borderId="11" xfId="0" applyFont="1" applyBorder="1" applyAlignment="1">
      <alignment wrapText="1"/>
    </xf>
    <xf numFmtId="0" fontId="7" fillId="0" borderId="0" xfId="0" applyFont="1" applyAlignment="1">
      <alignment wrapText="1"/>
    </xf>
    <xf numFmtId="0" fontId="0" fillId="0" borderId="0" xfId="0" applyAlignment="1">
      <alignment wrapText="1"/>
    </xf>
    <xf numFmtId="0" fontId="13" fillId="12" borderId="0" xfId="0" applyFont="1" applyFill="1"/>
    <xf numFmtId="0" fontId="0" fillId="12" borderId="0" xfId="0" applyFill="1"/>
    <xf numFmtId="0" fontId="16" fillId="12" borderId="0" xfId="0" applyFont="1" applyFill="1"/>
    <xf numFmtId="0" fontId="0" fillId="0" borderId="0" xfId="0" applyAlignment="1">
      <alignment horizontal="left" indent="1"/>
    </xf>
    <xf numFmtId="0" fontId="25" fillId="0" borderId="0" xfId="0" applyFont="1"/>
    <xf numFmtId="0" fontId="24" fillId="0" borderId="2" xfId="0" applyFont="1" applyBorder="1" applyAlignment="1">
      <alignment horizontal="center" wrapText="1"/>
    </xf>
    <xf numFmtId="164" fontId="6" fillId="11" borderId="2" xfId="0" applyNumberFormat="1" applyFont="1" applyFill="1" applyBorder="1" applyAlignment="1" applyProtection="1">
      <alignment horizontal="center"/>
    </xf>
    <xf numFmtId="49" fontId="2" fillId="3" borderId="12" xfId="0" applyNumberFormat="1" applyFont="1" applyFill="1" applyBorder="1" applyProtection="1">
      <protection locked="0"/>
    </xf>
    <xf numFmtId="49" fontId="2" fillId="3" borderId="1" xfId="0" applyNumberFormat="1" applyFont="1" applyFill="1" applyBorder="1" applyProtection="1">
      <protection locked="0"/>
    </xf>
    <xf numFmtId="0" fontId="5" fillId="0" borderId="1" xfId="0" applyFont="1" applyBorder="1" applyAlignment="1">
      <alignment wrapText="1"/>
    </xf>
    <xf numFmtId="0" fontId="5" fillId="0" borderId="4" xfId="0" applyFont="1" applyBorder="1" applyAlignment="1">
      <alignment wrapText="1"/>
    </xf>
    <xf numFmtId="49" fontId="2" fillId="3" borderId="3" xfId="0" applyNumberFormat="1" applyFont="1" applyFill="1" applyBorder="1" applyProtection="1">
      <protection locked="0"/>
    </xf>
    <xf numFmtId="0" fontId="13" fillId="2" borderId="0" xfId="0" applyFont="1" applyFill="1" applyAlignment="1">
      <alignment horizontal="center" wrapText="1"/>
    </xf>
    <xf numFmtId="0" fontId="13" fillId="9" borderId="0" xfId="0" applyFont="1" applyFill="1" applyAlignment="1">
      <alignment horizontal="center" wrapText="1"/>
    </xf>
    <xf numFmtId="0" fontId="0" fillId="13" borderId="0" xfId="0" applyFill="1"/>
    <xf numFmtId="0" fontId="8" fillId="2" borderId="2" xfId="0" applyFont="1" applyFill="1" applyBorder="1" applyAlignment="1">
      <alignment horizontal="center"/>
    </xf>
    <xf numFmtId="0" fontId="8" fillId="9" borderId="2" xfId="0" applyFont="1" applyFill="1" applyBorder="1" applyAlignment="1">
      <alignment horizontal="center"/>
    </xf>
    <xf numFmtId="0" fontId="13" fillId="14" borderId="0" xfId="0" applyFont="1" applyFill="1"/>
    <xf numFmtId="0" fontId="13" fillId="14" borderId="0" xfId="0" applyFont="1" applyFill="1" applyAlignment="1">
      <alignment horizontal="center"/>
    </xf>
    <xf numFmtId="0" fontId="0" fillId="14" borderId="0" xfId="0" applyFill="1"/>
    <xf numFmtId="0" fontId="0" fillId="0" borderId="0" xfId="0" applyAlignment="1">
      <alignment horizontal="center"/>
    </xf>
    <xf numFmtId="0" fontId="14" fillId="8" borderId="1" xfId="0" applyFont="1" applyFill="1" applyBorder="1" applyAlignment="1">
      <alignment vertical="top"/>
    </xf>
    <xf numFmtId="0" fontId="2" fillId="3" borderId="1" xfId="0" applyFont="1" applyFill="1" applyBorder="1" applyProtection="1">
      <protection locked="0"/>
    </xf>
    <xf numFmtId="49" fontId="2" fillId="3" borderId="1" xfId="0" applyNumberFormat="1" applyFont="1" applyFill="1" applyBorder="1" applyAlignment="1" applyProtection="1">
      <protection locked="0"/>
    </xf>
    <xf numFmtId="0" fontId="5" fillId="13" borderId="0" xfId="0" applyFont="1" applyFill="1"/>
    <xf numFmtId="0" fontId="8" fillId="16" borderId="2" xfId="0" applyFont="1" applyFill="1" applyBorder="1" applyAlignment="1">
      <alignment horizontal="center"/>
    </xf>
    <xf numFmtId="0" fontId="13" fillId="16" borderId="0" xfId="0" applyFont="1" applyFill="1" applyAlignment="1">
      <alignment horizontal="center" wrapText="1"/>
    </xf>
    <xf numFmtId="0" fontId="13" fillId="14" borderId="5" xfId="0" applyFont="1" applyFill="1" applyBorder="1" applyAlignment="1">
      <alignment horizontal="center" wrapText="1"/>
    </xf>
    <xf numFmtId="0" fontId="0" fillId="14" borderId="1" xfId="0" applyFill="1" applyBorder="1" applyAlignment="1">
      <alignment horizontal="center"/>
    </xf>
    <xf numFmtId="0" fontId="13" fillId="17" borderId="0" xfId="0" applyFont="1" applyFill="1" applyAlignment="1">
      <alignment horizontal="center" wrapText="1"/>
    </xf>
    <xf numFmtId="0" fontId="8" fillId="17" borderId="2" xfId="0" applyFont="1" applyFill="1" applyBorder="1" applyAlignment="1">
      <alignment horizontal="center"/>
    </xf>
    <xf numFmtId="0" fontId="0" fillId="17" borderId="2" xfId="0" applyFill="1" applyBorder="1" applyAlignment="1">
      <alignment horizontal="center"/>
    </xf>
    <xf numFmtId="0" fontId="24" fillId="17" borderId="0" xfId="0" applyFont="1" applyFill="1" applyBorder="1" applyAlignment="1">
      <alignment horizontal="center" wrapText="1"/>
    </xf>
    <xf numFmtId="0" fontId="0" fillId="14" borderId="4" xfId="0" applyFill="1" applyBorder="1" applyAlignment="1" applyProtection="1">
      <alignment wrapText="1"/>
      <protection locked="0"/>
    </xf>
    <xf numFmtId="0" fontId="13" fillId="14" borderId="1" xfId="0" applyFont="1" applyFill="1" applyBorder="1" applyAlignment="1" applyProtection="1">
      <alignment wrapText="1"/>
      <protection locked="0"/>
    </xf>
    <xf numFmtId="0" fontId="2" fillId="3" borderId="1" xfId="0" applyFont="1" applyFill="1" applyBorder="1" applyAlignment="1" applyProtection="1">
      <protection locked="0"/>
    </xf>
    <xf numFmtId="0" fontId="6" fillId="11" borderId="2" xfId="0" applyFont="1" applyFill="1" applyBorder="1" applyAlignment="1" applyProtection="1">
      <alignment horizontal="center" vertical="center"/>
      <protection locked="0"/>
    </xf>
    <xf numFmtId="0" fontId="1" fillId="0" borderId="2" xfId="0" applyFont="1" applyBorder="1" applyAlignment="1">
      <alignment horizontal="center" wrapText="1"/>
    </xf>
    <xf numFmtId="0" fontId="0" fillId="0" borderId="0" xfId="0" applyAlignment="1">
      <alignment horizontal="right"/>
    </xf>
    <xf numFmtId="0" fontId="10" fillId="0" borderId="0" xfId="0" applyFont="1" applyAlignment="1">
      <alignment horizontal="left" wrapText="1"/>
    </xf>
    <xf numFmtId="0" fontId="10" fillId="0" borderId="0" xfId="0" applyFont="1" applyAlignment="1">
      <alignment horizontal="left"/>
    </xf>
    <xf numFmtId="0" fontId="10" fillId="17" borderId="0" xfId="0" applyFont="1" applyFill="1" applyAlignment="1">
      <alignment horizontal="left"/>
    </xf>
    <xf numFmtId="0" fontId="0" fillId="17" borderId="0" xfId="0" applyFill="1" applyAlignment="1">
      <alignment horizontal="center"/>
    </xf>
    <xf numFmtId="0" fontId="7" fillId="7" borderId="2" xfId="0" applyFont="1" applyFill="1" applyBorder="1" applyAlignment="1">
      <alignment horizontal="center"/>
    </xf>
    <xf numFmtId="0" fontId="5" fillId="0" borderId="15" xfId="0" applyFont="1" applyBorder="1" applyAlignment="1">
      <alignment wrapText="1"/>
    </xf>
    <xf numFmtId="0" fontId="5" fillId="0" borderId="18" xfId="0" applyFont="1" applyBorder="1" applyAlignment="1">
      <alignment wrapText="1"/>
    </xf>
    <xf numFmtId="0" fontId="26" fillId="0" borderId="15" xfId="0" applyFont="1" applyFill="1" applyBorder="1"/>
    <xf numFmtId="0" fontId="0" fillId="0" borderId="16" xfId="0" applyFill="1" applyBorder="1"/>
    <xf numFmtId="0" fontId="0" fillId="0" borderId="17" xfId="0" applyFill="1" applyBorder="1"/>
    <xf numFmtId="0" fontId="26" fillId="0" borderId="18" xfId="0" applyFont="1" applyFill="1" applyBorder="1" applyAlignment="1">
      <alignment vertical="top"/>
    </xf>
    <xf numFmtId="0" fontId="0" fillId="0" borderId="19" xfId="0" applyFill="1" applyBorder="1"/>
    <xf numFmtId="0" fontId="0" fillId="0" borderId="20" xfId="0" applyFill="1" applyBorder="1"/>
    <xf numFmtId="0" fontId="13" fillId="0" borderId="0" xfId="0" applyFont="1" applyAlignment="1">
      <alignment horizontal="center"/>
    </xf>
    <xf numFmtId="0" fontId="13" fillId="0" borderId="0" xfId="0" applyFont="1" applyAlignment="1">
      <alignment horizontal="center" vertical="top"/>
    </xf>
    <xf numFmtId="0" fontId="13" fillId="0" borderId="0" xfId="0" applyFont="1" applyAlignment="1">
      <alignment horizontal="right"/>
    </xf>
    <xf numFmtId="0" fontId="13" fillId="0" borderId="0" xfId="0" quotePrefix="1" applyFont="1" applyAlignment="1">
      <alignment horizontal="center"/>
    </xf>
    <xf numFmtId="0" fontId="13" fillId="0" borderId="2" xfId="0" applyFont="1" applyBorder="1" applyAlignment="1">
      <alignment horizontal="center" wrapText="1"/>
    </xf>
    <xf numFmtId="0" fontId="13" fillId="0" borderId="0" xfId="0" applyFont="1" applyAlignment="1">
      <alignment vertical="top"/>
    </xf>
    <xf numFmtId="0" fontId="13" fillId="0" borderId="0" xfId="0" quotePrefix="1" applyFont="1" applyFill="1" applyBorder="1" applyAlignment="1">
      <alignment vertical="top"/>
    </xf>
    <xf numFmtId="0" fontId="13" fillId="0" borderId="0" xfId="0" quotePrefix="1" applyFont="1" applyAlignment="1">
      <alignment vertical="top"/>
    </xf>
    <xf numFmtId="0" fontId="6" fillId="11" borderId="2" xfId="0" applyFont="1" applyFill="1" applyBorder="1" applyAlignment="1" applyProtection="1">
      <alignment horizontal="center" vertical="top"/>
      <protection locked="0"/>
    </xf>
    <xf numFmtId="0" fontId="30" fillId="15" borderId="0" xfId="0" applyFont="1" applyFill="1" applyAlignment="1">
      <alignment horizontal="left" vertical="center"/>
    </xf>
    <xf numFmtId="0" fontId="30" fillId="15" borderId="0" xfId="0" applyFont="1" applyFill="1" applyAlignment="1">
      <alignment horizontal="left"/>
    </xf>
    <xf numFmtId="0" fontId="32" fillId="15" borderId="0" xfId="0" applyFont="1" applyFill="1" applyAlignment="1">
      <alignment horizontal="center" vertical="center"/>
    </xf>
    <xf numFmtId="0" fontId="6" fillId="7" borderId="0" xfId="0" applyFont="1" applyFill="1" applyAlignment="1">
      <alignment horizontal="center" vertical="center" wrapText="1"/>
    </xf>
    <xf numFmtId="0" fontId="13" fillId="14" borderId="0" xfId="0" quotePrefix="1" applyFont="1" applyFill="1"/>
    <xf numFmtId="0" fontId="13" fillId="14" borderId="0" xfId="0" applyFont="1" applyFill="1" applyBorder="1"/>
    <xf numFmtId="0" fontId="6" fillId="14" borderId="0" xfId="0" applyFont="1" applyFill="1"/>
    <xf numFmtId="0" fontId="0" fillId="12" borderId="0" xfId="0" quotePrefix="1" applyFill="1"/>
    <xf numFmtId="0" fontId="13" fillId="12" borderId="0" xfId="0" applyFont="1" applyFill="1" applyBorder="1"/>
    <xf numFmtId="0" fontId="6" fillId="12" borderId="0" xfId="0" applyFont="1" applyFill="1"/>
    <xf numFmtId="0" fontId="5" fillId="12" borderId="0" xfId="0" applyFont="1" applyFill="1"/>
    <xf numFmtId="0" fontId="5" fillId="12" borderId="0" xfId="0" applyFont="1" applyFill="1" applyAlignment="1">
      <alignment vertical="top"/>
    </xf>
    <xf numFmtId="0" fontId="16" fillId="0" borderId="0" xfId="0" applyFont="1"/>
    <xf numFmtId="0" fontId="7" fillId="0" borderId="0" xfId="0" applyFont="1" applyAlignment="1">
      <alignment wrapText="1"/>
    </xf>
    <xf numFmtId="0" fontId="0" fillId="0" borderId="0" xfId="0" applyAlignment="1">
      <alignment wrapText="1"/>
    </xf>
    <xf numFmtId="0" fontId="24" fillId="0" borderId="0" xfId="0" applyFont="1" applyAlignment="1">
      <alignment horizontal="center" wrapText="1"/>
    </xf>
    <xf numFmtId="0" fontId="35" fillId="0" borderId="0" xfId="0" applyFont="1" applyAlignment="1">
      <alignment horizontal="left"/>
    </xf>
    <xf numFmtId="0" fontId="26" fillId="5" borderId="0" xfId="0" applyFont="1" applyFill="1" applyAlignment="1"/>
    <xf numFmtId="0" fontId="5" fillId="0" borderId="1" xfId="0" applyFont="1" applyBorder="1" applyAlignment="1">
      <alignment vertical="center" wrapText="1"/>
    </xf>
    <xf numFmtId="0" fontId="13" fillId="14" borderId="0" xfId="0" applyFont="1" applyFill="1" applyAlignment="1">
      <alignment vertical="top"/>
    </xf>
    <xf numFmtId="0" fontId="22" fillId="0" borderId="21" xfId="0" applyFont="1" applyBorder="1" applyAlignment="1">
      <alignment horizontal="center" vertical="center" wrapText="1"/>
    </xf>
    <xf numFmtId="0" fontId="13" fillId="14" borderId="23" xfId="0" applyFont="1" applyFill="1" applyBorder="1" applyAlignment="1" applyProtection="1">
      <alignment horizontal="center" wrapText="1"/>
      <protection locked="0"/>
    </xf>
    <xf numFmtId="0" fontId="4" fillId="18" borderId="25" xfId="0" applyFont="1" applyFill="1" applyBorder="1" applyAlignment="1" applyProtection="1">
      <alignment wrapText="1"/>
      <protection locked="0"/>
    </xf>
    <xf numFmtId="0" fontId="4" fillId="18" borderId="26" xfId="0" applyFont="1" applyFill="1" applyBorder="1" applyAlignment="1" applyProtection="1">
      <alignment wrapText="1"/>
      <protection locked="0"/>
    </xf>
    <xf numFmtId="0" fontId="12" fillId="18" borderId="24" xfId="0" applyFont="1" applyFill="1" applyBorder="1" applyAlignment="1">
      <alignment horizontal="center" vertical="center"/>
    </xf>
    <xf numFmtId="0" fontId="36" fillId="15" borderId="2" xfId="0" applyFont="1" applyFill="1" applyBorder="1" applyAlignment="1">
      <alignment horizontal="center" wrapText="1"/>
    </xf>
    <xf numFmtId="0" fontId="30" fillId="0" borderId="0" xfId="0" applyFont="1"/>
    <xf numFmtId="0" fontId="37" fillId="19" borderId="0" xfId="0" applyFont="1" applyFill="1" applyAlignment="1">
      <alignment horizontal="center" shrinkToFit="1"/>
    </xf>
    <xf numFmtId="0" fontId="37" fillId="19" borderId="0" xfId="0" applyFont="1" applyFill="1" applyAlignment="1">
      <alignment horizontal="center" vertical="center"/>
    </xf>
    <xf numFmtId="0" fontId="13" fillId="0" borderId="0" xfId="0" applyFont="1" applyAlignment="1">
      <alignment horizontal="right" shrinkToFit="1"/>
    </xf>
    <xf numFmtId="0" fontId="13" fillId="14" borderId="3" xfId="0" applyFont="1" applyFill="1" applyBorder="1" applyAlignment="1">
      <alignment horizontal="center" wrapText="1"/>
    </xf>
    <xf numFmtId="0" fontId="0" fillId="14" borderId="9" xfId="0" applyFill="1" applyBorder="1" applyAlignment="1">
      <alignment horizontal="center" wrapText="1"/>
    </xf>
    <xf numFmtId="0" fontId="0" fillId="14" borderId="4" xfId="0" applyFill="1" applyBorder="1" applyAlignment="1">
      <alignment horizontal="center" wrapText="1"/>
    </xf>
    <xf numFmtId="0" fontId="13" fillId="0" borderId="13" xfId="0" applyFont="1" applyBorder="1" applyAlignment="1">
      <alignment horizontal="center" wrapText="1"/>
    </xf>
    <xf numFmtId="0" fontId="24" fillId="0" borderId="14" xfId="0" applyFont="1" applyBorder="1" applyAlignment="1">
      <alignment horizontal="center" wrapText="1"/>
    </xf>
    <xf numFmtId="0" fontId="20" fillId="10" borderId="0" xfId="0" applyFont="1" applyFill="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wrapText="1"/>
    </xf>
    <xf numFmtId="0" fontId="7" fillId="7" borderId="1" xfId="0" applyFont="1" applyFill="1" applyBorder="1" applyAlignment="1">
      <alignment horizontal="center" vertical="center"/>
    </xf>
    <xf numFmtId="0" fontId="7" fillId="7" borderId="1" xfId="0" quotePrefix="1" applyFont="1" applyFill="1" applyBorder="1" applyAlignment="1">
      <alignment horizontal="center"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7" fillId="0" borderId="0" xfId="0" applyFont="1" applyAlignment="1">
      <alignment wrapText="1"/>
    </xf>
    <xf numFmtId="0" fontId="0" fillId="0" borderId="0" xfId="0" applyAlignment="1">
      <alignment wrapText="1"/>
    </xf>
    <xf numFmtId="0" fontId="0" fillId="0" borderId="10" xfId="0" applyBorder="1" applyAlignment="1">
      <alignment wrapText="1"/>
    </xf>
    <xf numFmtId="0" fontId="13" fillId="5" borderId="3" xfId="0" applyFont="1" applyFill="1"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10" fillId="0" borderId="0" xfId="0" applyFont="1" applyAlignment="1">
      <alignment wrapText="1"/>
    </xf>
    <xf numFmtId="0" fontId="0" fillId="0" borderId="22" xfId="0" applyBorder="1" applyAlignment="1">
      <alignment horizontal="left" wrapText="1"/>
    </xf>
    <xf numFmtId="0" fontId="0" fillId="0" borderId="10" xfId="0" applyBorder="1" applyAlignment="1">
      <alignment horizontal="left" wrapText="1"/>
    </xf>
  </cellXfs>
  <cellStyles count="1">
    <cellStyle name="Standard" xfId="0" builtinId="0"/>
  </cellStyles>
  <dxfs count="13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3"/>
        </patternFill>
      </fill>
    </dxf>
    <dxf>
      <fill>
        <patternFill>
          <bgColor indexed="45"/>
        </patternFill>
      </fill>
    </dxf>
    <dxf>
      <fill>
        <patternFill>
          <bgColor indexed="13"/>
        </patternFill>
      </fill>
    </dxf>
    <dxf>
      <fill>
        <patternFill>
          <bgColor indexed="45"/>
        </patternFill>
      </fill>
    </dxf>
    <dxf>
      <fill>
        <patternFill>
          <bgColor indexed="1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FFCC"/>
      <color rgb="FFCCFFCC"/>
      <color rgb="FFFFCCCC"/>
      <color rgb="FFFFFF99"/>
      <color rgb="FFCCFFFF"/>
      <color rgb="FFFF99FF"/>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FF00"/>
    <pageSetUpPr fitToPage="1"/>
  </sheetPr>
  <dimension ref="A1:P104"/>
  <sheetViews>
    <sheetView zoomScale="90" zoomScaleNormal="90" workbookViewId="0">
      <selection activeCell="P2" sqref="P2"/>
    </sheetView>
  </sheetViews>
  <sheetFormatPr baseColWidth="10" defaultRowHeight="12.75" x14ac:dyDescent="0.2"/>
  <cols>
    <col min="1" max="1" width="1.85546875" customWidth="1"/>
    <col min="2" max="2" width="4.28515625" style="1" customWidth="1"/>
    <col min="3" max="3" width="42.85546875" customWidth="1"/>
    <col min="4" max="8" width="11.7109375" customWidth="1"/>
    <col min="9" max="9" width="7.7109375" customWidth="1"/>
    <col min="16" max="16" width="24.7109375" customWidth="1"/>
  </cols>
  <sheetData>
    <row r="1" spans="1:16" ht="51.75" thickBot="1" x14ac:dyDescent="0.25">
      <c r="B1" s="15" t="s">
        <v>12</v>
      </c>
      <c r="C1" s="28" t="s">
        <v>569</v>
      </c>
      <c r="D1" s="171" t="s">
        <v>669</v>
      </c>
      <c r="E1" s="172"/>
      <c r="F1" s="172"/>
      <c r="G1" s="173"/>
      <c r="H1" s="107" t="s">
        <v>724</v>
      </c>
      <c r="I1" s="168" t="s">
        <v>46</v>
      </c>
      <c r="J1" s="109" t="s">
        <v>561</v>
      </c>
      <c r="K1" s="106" t="s">
        <v>555</v>
      </c>
      <c r="L1" s="92" t="s">
        <v>559</v>
      </c>
      <c r="N1" s="93" t="s">
        <v>562</v>
      </c>
      <c r="O1" s="144" t="s">
        <v>111</v>
      </c>
      <c r="P1" s="98" t="s">
        <v>566</v>
      </c>
    </row>
    <row r="2" spans="1:16" ht="18.75" thickBot="1" x14ac:dyDescent="0.3">
      <c r="D2" s="108">
        <f>'M1'!F2</f>
        <v>2</v>
      </c>
      <c r="E2" s="108">
        <f>'M1'!G2</f>
        <v>4</v>
      </c>
      <c r="F2" s="108">
        <f>'M1'!H2</f>
        <v>6</v>
      </c>
      <c r="G2" s="108">
        <f>'M1'!I2</f>
        <v>10</v>
      </c>
      <c r="H2" s="108">
        <f>'M1'!J2</f>
        <v>2.5</v>
      </c>
      <c r="I2" s="169">
        <v>1</v>
      </c>
      <c r="J2" s="110">
        <f>'M1'!L2</f>
        <v>0</v>
      </c>
      <c r="K2" s="105">
        <f>'M1'!M2</f>
        <v>0</v>
      </c>
      <c r="L2" s="95">
        <f>'M1'!N2</f>
        <v>0</v>
      </c>
      <c r="N2" s="96">
        <f>'M1'!P2</f>
        <v>0</v>
      </c>
      <c r="O2" s="123">
        <f>'M1'!Q2</f>
        <v>0</v>
      </c>
      <c r="P2" s="113"/>
    </row>
    <row r="3" spans="1:16" ht="20.25" x14ac:dyDescent="0.3">
      <c r="B3"/>
      <c r="C3" s="3" t="s">
        <v>570</v>
      </c>
      <c r="D3" s="21" t="s">
        <v>670</v>
      </c>
      <c r="E3" s="22"/>
      <c r="F3" s="22"/>
      <c r="G3" s="22"/>
      <c r="H3" s="23"/>
      <c r="I3" s="23"/>
      <c r="P3" s="114" t="s">
        <v>571</v>
      </c>
    </row>
    <row r="4" spans="1:16" ht="15.75" thickBot="1" x14ac:dyDescent="0.3">
      <c r="B4"/>
      <c r="D4" s="101" t="s">
        <v>671</v>
      </c>
      <c r="E4" s="22"/>
      <c r="F4" s="22"/>
      <c r="G4" s="22"/>
      <c r="H4" s="23"/>
      <c r="I4" s="23"/>
      <c r="K4" s="104" t="s">
        <v>565</v>
      </c>
      <c r="L4" s="94"/>
      <c r="M4" s="94"/>
      <c r="N4" s="94"/>
      <c r="P4" s="114" t="s">
        <v>571</v>
      </c>
    </row>
    <row r="5" spans="1:16" ht="37.5" thickBot="1" x14ac:dyDescent="0.3">
      <c r="B5" s="88" t="s">
        <v>120</v>
      </c>
      <c r="C5" s="89" t="s">
        <v>0</v>
      </c>
      <c r="D5" s="85" t="s">
        <v>4</v>
      </c>
      <c r="E5" s="85" t="s">
        <v>5</v>
      </c>
      <c r="F5" s="85" t="s">
        <v>3</v>
      </c>
      <c r="G5" s="85" t="s">
        <v>2</v>
      </c>
      <c r="I5" s="156" t="s">
        <v>568</v>
      </c>
      <c r="J5" s="112" t="s">
        <v>567</v>
      </c>
      <c r="K5" s="85" t="s">
        <v>4</v>
      </c>
      <c r="L5" s="85" t="s">
        <v>5</v>
      </c>
      <c r="M5" s="85" t="s">
        <v>3</v>
      </c>
      <c r="N5" s="85" t="s">
        <v>2</v>
      </c>
      <c r="P5" s="114" t="s">
        <v>571</v>
      </c>
    </row>
    <row r="6" spans="1:16" ht="15.75" thickBot="1" x14ac:dyDescent="0.3">
      <c r="B6" s="88" t="s">
        <v>121</v>
      </c>
      <c r="C6" s="89" t="s">
        <v>1</v>
      </c>
      <c r="D6" s="116"/>
      <c r="E6" s="116"/>
      <c r="F6" s="116"/>
      <c r="G6" s="116"/>
      <c r="H6" s="132" t="s">
        <v>577</v>
      </c>
      <c r="I6" s="167" t="str">
        <f>IF(COUNTA(D6:G6)&gt;1,"Fehler!","")</f>
        <v/>
      </c>
      <c r="J6" s="111">
        <f>'M1'!J7</f>
        <v>0</v>
      </c>
      <c r="K6" s="87" t="s">
        <v>95</v>
      </c>
      <c r="L6" s="87" t="s">
        <v>96</v>
      </c>
      <c r="M6" s="87" t="s">
        <v>119</v>
      </c>
      <c r="N6" s="87" t="s">
        <v>128</v>
      </c>
      <c r="P6" s="114" t="s">
        <v>571</v>
      </c>
    </row>
    <row r="7" spans="1:16" ht="15.75" thickBot="1" x14ac:dyDescent="0.3">
      <c r="B7" s="88" t="s">
        <v>129</v>
      </c>
      <c r="C7" s="89" t="s">
        <v>130</v>
      </c>
      <c r="D7" s="116"/>
      <c r="E7" s="116"/>
      <c r="F7" s="116"/>
      <c r="G7" s="116"/>
      <c r="H7" s="132" t="s">
        <v>567</v>
      </c>
      <c r="I7" s="167" t="str">
        <f>IF(COUNTA(D7:G7)&gt;1,"Fehler!","")</f>
        <v/>
      </c>
      <c r="J7" s="111">
        <f>'M1'!J12</f>
        <v>0</v>
      </c>
      <c r="K7" s="88" t="s">
        <v>131</v>
      </c>
      <c r="L7" s="88" t="s">
        <v>132</v>
      </c>
      <c r="M7" s="88" t="s">
        <v>133</v>
      </c>
      <c r="N7" s="88" t="s">
        <v>134</v>
      </c>
      <c r="P7" s="114" t="s">
        <v>571</v>
      </c>
    </row>
    <row r="8" spans="1:16" ht="15.75" thickBot="1" x14ac:dyDescent="0.3">
      <c r="B8" s="88" t="s">
        <v>136</v>
      </c>
      <c r="C8" s="89" t="s">
        <v>135</v>
      </c>
      <c r="D8" s="116"/>
      <c r="E8" s="116"/>
      <c r="F8" s="116"/>
      <c r="G8" s="116"/>
      <c r="I8" s="167" t="str">
        <f>IF(COUNTA(D8:G8)&gt;1,"Fehler!","")</f>
        <v/>
      </c>
      <c r="J8" s="111">
        <f>'M1'!J17</f>
        <v>0</v>
      </c>
      <c r="K8" s="88" t="s">
        <v>97</v>
      </c>
      <c r="L8" s="88" t="s">
        <v>98</v>
      </c>
      <c r="M8" s="88" t="s">
        <v>99</v>
      </c>
      <c r="N8" s="88" t="s">
        <v>8</v>
      </c>
      <c r="P8" s="114" t="s">
        <v>571</v>
      </c>
    </row>
    <row r="9" spans="1:16" ht="30.75" thickBot="1" x14ac:dyDescent="0.3">
      <c r="B9" s="88" t="s">
        <v>137</v>
      </c>
      <c r="C9" s="89" t="s">
        <v>6</v>
      </c>
      <c r="D9" s="116"/>
      <c r="E9" s="116"/>
      <c r="F9" s="116"/>
      <c r="G9" s="116"/>
      <c r="I9" s="167" t="str">
        <f>IF(COUNTA(D9:G9)&gt;1,"Fehler!","")</f>
        <v/>
      </c>
      <c r="J9" s="111">
        <f>'M1'!J22</f>
        <v>0</v>
      </c>
      <c r="K9" s="88" t="s">
        <v>138</v>
      </c>
      <c r="L9" s="88" t="s">
        <v>139</v>
      </c>
      <c r="M9" s="88" t="s">
        <v>140</v>
      </c>
      <c r="N9" s="88" t="s">
        <v>141</v>
      </c>
      <c r="P9" s="114" t="s">
        <v>571</v>
      </c>
    </row>
    <row r="10" spans="1:16" ht="15.75" thickBot="1" x14ac:dyDescent="0.3">
      <c r="B10" s="88" t="s">
        <v>142</v>
      </c>
      <c r="C10" s="89" t="s">
        <v>7</v>
      </c>
      <c r="D10" s="116"/>
      <c r="E10" s="116"/>
      <c r="F10" s="116"/>
      <c r="G10" s="116"/>
      <c r="I10" s="167" t="str">
        <f>IF(COUNTA(D10:G10)&gt;1,"Fehler!","")</f>
        <v/>
      </c>
      <c r="J10" s="111">
        <f>'M1'!J27</f>
        <v>0</v>
      </c>
      <c r="K10" s="88" t="s">
        <v>143</v>
      </c>
      <c r="L10" s="88" t="s">
        <v>100</v>
      </c>
      <c r="M10" s="88" t="s">
        <v>101</v>
      </c>
      <c r="N10" s="88" t="s">
        <v>9</v>
      </c>
      <c r="P10" s="114" t="s">
        <v>571</v>
      </c>
    </row>
    <row r="11" spans="1:16" x14ac:dyDescent="0.2">
      <c r="P11" s="114" t="s">
        <v>571</v>
      </c>
    </row>
    <row r="12" spans="1:16" ht="15" x14ac:dyDescent="0.25">
      <c r="B12" s="91" t="s">
        <v>144</v>
      </c>
      <c r="C12" s="124" t="s">
        <v>123</v>
      </c>
      <c r="D12" s="126" t="s">
        <v>125</v>
      </c>
      <c r="E12" s="127"/>
      <c r="F12" s="127"/>
      <c r="G12" s="127"/>
      <c r="H12" s="127"/>
      <c r="I12" s="128"/>
      <c r="J12" s="151" t="s">
        <v>616</v>
      </c>
      <c r="K12" s="81"/>
      <c r="L12" s="81"/>
      <c r="M12" s="81"/>
      <c r="N12" s="81"/>
      <c r="O12" s="81"/>
      <c r="P12" s="114" t="s">
        <v>571</v>
      </c>
    </row>
    <row r="13" spans="1:16" ht="30" x14ac:dyDescent="0.25">
      <c r="B13"/>
      <c r="C13" s="125" t="s">
        <v>124</v>
      </c>
      <c r="D13" s="129" t="s">
        <v>126</v>
      </c>
      <c r="E13" s="130"/>
      <c r="F13" s="130"/>
      <c r="G13" s="130"/>
      <c r="H13" s="130"/>
      <c r="I13" s="131"/>
      <c r="J13" s="152" t="s">
        <v>615</v>
      </c>
      <c r="K13" s="81"/>
      <c r="L13" s="81"/>
      <c r="M13" s="81"/>
      <c r="N13" s="81"/>
      <c r="O13" s="81"/>
      <c r="P13" s="114" t="s">
        <v>571</v>
      </c>
    </row>
    <row r="14" spans="1:16" ht="6.6" customHeight="1" x14ac:dyDescent="0.2">
      <c r="B14"/>
      <c r="P14" s="114" t="s">
        <v>571</v>
      </c>
    </row>
    <row r="15" spans="1:16" ht="27" customHeight="1" thickBot="1" x14ac:dyDescent="0.25">
      <c r="B15"/>
      <c r="D15" s="171" t="s">
        <v>669</v>
      </c>
      <c r="E15" s="172"/>
      <c r="F15" s="172"/>
      <c r="G15" s="173"/>
      <c r="H15" s="107" t="s">
        <v>725</v>
      </c>
      <c r="I15" s="168" t="s">
        <v>46</v>
      </c>
      <c r="J15" s="109" t="s">
        <v>558</v>
      </c>
      <c r="K15" s="106" t="s">
        <v>555</v>
      </c>
      <c r="L15" s="92" t="s">
        <v>556</v>
      </c>
      <c r="N15" s="93" t="s">
        <v>557</v>
      </c>
      <c r="O15" s="144" t="s">
        <v>111</v>
      </c>
      <c r="P15" s="114" t="s">
        <v>571</v>
      </c>
    </row>
    <row r="16" spans="1:16" ht="18.75" thickBot="1" x14ac:dyDescent="0.3">
      <c r="A16" s="79"/>
      <c r="C16" s="1"/>
      <c r="D16" s="108">
        <f>'M2'!F2</f>
        <v>2</v>
      </c>
      <c r="E16" s="108">
        <f>'M2'!G2</f>
        <v>6</v>
      </c>
      <c r="F16" s="108">
        <f>'M2'!H2</f>
        <v>11</v>
      </c>
      <c r="G16" s="108">
        <f>'M2'!I2</f>
        <v>17</v>
      </c>
      <c r="H16" s="108">
        <f>'M2'!J2</f>
        <v>3.75</v>
      </c>
      <c r="I16" s="169">
        <v>2</v>
      </c>
      <c r="J16" s="110">
        <f>'M2'!L2</f>
        <v>0</v>
      </c>
      <c r="K16" s="105">
        <f>'M2'!M2</f>
        <v>0</v>
      </c>
      <c r="L16" s="95">
        <f>'M2'!N2</f>
        <v>0</v>
      </c>
      <c r="M16" s="100"/>
      <c r="N16" s="96">
        <f>'M2'!P2</f>
        <v>0</v>
      </c>
      <c r="O16" s="123">
        <f>'M2'!Q2</f>
        <v>0</v>
      </c>
      <c r="P16" s="114" t="s">
        <v>571</v>
      </c>
    </row>
    <row r="17" spans="1:16" ht="40.9" customHeight="1" thickBot="1" x14ac:dyDescent="0.3">
      <c r="B17" s="102" t="s">
        <v>145</v>
      </c>
      <c r="C17" s="78" t="s">
        <v>13</v>
      </c>
      <c r="D17" s="85" t="s">
        <v>14</v>
      </c>
      <c r="E17" s="85" t="s">
        <v>15</v>
      </c>
      <c r="F17" s="85" t="s">
        <v>16</v>
      </c>
      <c r="G17" s="85" t="s">
        <v>17</v>
      </c>
      <c r="I17" s="156" t="s">
        <v>568</v>
      </c>
      <c r="J17" s="112" t="s">
        <v>567</v>
      </c>
      <c r="K17" s="85" t="s">
        <v>14</v>
      </c>
      <c r="L17" s="85" t="s">
        <v>15</v>
      </c>
      <c r="M17" s="85" t="s">
        <v>16</v>
      </c>
      <c r="N17" s="85" t="s">
        <v>17</v>
      </c>
      <c r="P17" s="114" t="s">
        <v>571</v>
      </c>
    </row>
    <row r="18" spans="1:16" ht="30.75" thickBot="1" x14ac:dyDescent="0.3">
      <c r="B18" s="102" t="s">
        <v>147</v>
      </c>
      <c r="C18" s="89" t="s">
        <v>146</v>
      </c>
      <c r="D18" s="116"/>
      <c r="E18" s="116"/>
      <c r="F18" s="116"/>
      <c r="G18" s="116"/>
      <c r="H18" s="132" t="s">
        <v>577</v>
      </c>
      <c r="I18" s="167" t="str">
        <f>IF(COUNTA(D18:G18)&gt;1,"Fehler!","")</f>
        <v/>
      </c>
      <c r="J18" s="111">
        <f>'M2'!J7</f>
        <v>0</v>
      </c>
      <c r="K18" s="88" t="s">
        <v>148</v>
      </c>
      <c r="L18" s="88" t="s">
        <v>149</v>
      </c>
      <c r="M18" s="88" t="s">
        <v>150</v>
      </c>
      <c r="N18" s="88" t="s">
        <v>151</v>
      </c>
      <c r="P18" s="114" t="s">
        <v>571</v>
      </c>
    </row>
    <row r="19" spans="1:16" ht="15.75" thickBot="1" x14ac:dyDescent="0.3">
      <c r="B19" s="102" t="s">
        <v>152</v>
      </c>
      <c r="C19" s="89" t="s">
        <v>18</v>
      </c>
      <c r="D19" s="116"/>
      <c r="E19" s="116"/>
      <c r="F19" s="116"/>
      <c r="G19" s="116"/>
      <c r="H19" s="132" t="s">
        <v>567</v>
      </c>
      <c r="I19" s="167" t="str">
        <f t="shared" ref="I19:I28" si="0">IF(COUNTA(D19:G19)&gt;1,"Fehler!","")</f>
        <v/>
      </c>
      <c r="J19" s="111">
        <f>'M2'!J12</f>
        <v>0</v>
      </c>
      <c r="K19" s="88" t="s">
        <v>153</v>
      </c>
      <c r="L19" s="88" t="s">
        <v>154</v>
      </c>
      <c r="M19" s="88" t="s">
        <v>155</v>
      </c>
      <c r="N19" s="88" t="s">
        <v>156</v>
      </c>
      <c r="P19" s="114" t="s">
        <v>571</v>
      </c>
    </row>
    <row r="20" spans="1:16" ht="15.75" thickBot="1" x14ac:dyDescent="0.3">
      <c r="B20" s="103" t="s">
        <v>102</v>
      </c>
      <c r="C20" s="89" t="s">
        <v>19</v>
      </c>
      <c r="D20" s="116"/>
      <c r="E20" s="116"/>
      <c r="F20" s="116"/>
      <c r="G20" s="116"/>
      <c r="H20" s="132"/>
      <c r="I20" s="167" t="str">
        <f t="shared" si="0"/>
        <v/>
      </c>
      <c r="J20" s="111">
        <f>'M2'!J17</f>
        <v>0</v>
      </c>
      <c r="K20" s="88" t="s">
        <v>157</v>
      </c>
      <c r="L20" s="88" t="s">
        <v>158</v>
      </c>
      <c r="M20" s="88" t="s">
        <v>159</v>
      </c>
      <c r="N20" s="88" t="s">
        <v>160</v>
      </c>
      <c r="P20" s="114" t="s">
        <v>571</v>
      </c>
    </row>
    <row r="21" spans="1:16" ht="30.75" thickBot="1" x14ac:dyDescent="0.3">
      <c r="B21" s="103" t="s">
        <v>162</v>
      </c>
      <c r="C21" s="89" t="s">
        <v>161</v>
      </c>
      <c r="D21" s="116"/>
      <c r="E21" s="116"/>
      <c r="F21" s="116"/>
      <c r="G21" s="116"/>
      <c r="I21" s="167" t="str">
        <f t="shared" si="0"/>
        <v/>
      </c>
      <c r="J21" s="111">
        <f>'M2'!J22</f>
        <v>0</v>
      </c>
      <c r="K21" s="88" t="s">
        <v>163</v>
      </c>
      <c r="L21" s="88" t="s">
        <v>164</v>
      </c>
      <c r="M21" s="88" t="s">
        <v>165</v>
      </c>
      <c r="N21" s="88" t="s">
        <v>166</v>
      </c>
      <c r="P21" s="114" t="s">
        <v>571</v>
      </c>
    </row>
    <row r="22" spans="1:16" ht="30.75" thickBot="1" x14ac:dyDescent="0.3">
      <c r="B22" s="103" t="s">
        <v>168</v>
      </c>
      <c r="C22" s="89" t="s">
        <v>167</v>
      </c>
      <c r="D22" s="116"/>
      <c r="E22" s="116"/>
      <c r="F22" s="116"/>
      <c r="G22" s="116"/>
      <c r="I22" s="167" t="str">
        <f t="shared" si="0"/>
        <v/>
      </c>
      <c r="J22" s="111">
        <f>'M2'!J27</f>
        <v>0</v>
      </c>
      <c r="K22" s="88" t="s">
        <v>169</v>
      </c>
      <c r="L22" s="88" t="s">
        <v>170</v>
      </c>
      <c r="M22" s="88" t="s">
        <v>171</v>
      </c>
      <c r="N22" s="88" t="s">
        <v>172</v>
      </c>
      <c r="P22" s="114" t="s">
        <v>571</v>
      </c>
    </row>
    <row r="23" spans="1:16" ht="30.75" thickBot="1" x14ac:dyDescent="0.3">
      <c r="B23" s="103" t="s">
        <v>174</v>
      </c>
      <c r="C23" s="89" t="s">
        <v>173</v>
      </c>
      <c r="D23" s="116"/>
      <c r="E23" s="116"/>
      <c r="F23" s="116"/>
      <c r="G23" s="116"/>
      <c r="I23" s="167" t="str">
        <f t="shared" si="0"/>
        <v/>
      </c>
      <c r="J23" s="111">
        <f>'M2'!J32</f>
        <v>0</v>
      </c>
      <c r="K23" s="88" t="s">
        <v>175</v>
      </c>
      <c r="L23" s="88" t="s">
        <v>176</v>
      </c>
      <c r="M23" s="88" t="s">
        <v>177</v>
      </c>
      <c r="N23" s="88" t="s">
        <v>178</v>
      </c>
      <c r="P23" s="114" t="s">
        <v>571</v>
      </c>
    </row>
    <row r="24" spans="1:16" ht="30.75" thickBot="1" x14ac:dyDescent="0.3">
      <c r="B24" s="103" t="s">
        <v>180</v>
      </c>
      <c r="C24" s="89" t="s">
        <v>179</v>
      </c>
      <c r="D24" s="116"/>
      <c r="E24" s="116"/>
      <c r="F24" s="116"/>
      <c r="G24" s="116"/>
      <c r="I24" s="167" t="str">
        <f t="shared" si="0"/>
        <v/>
      </c>
      <c r="J24" s="111">
        <f>'M2'!J37</f>
        <v>0</v>
      </c>
      <c r="K24" s="88" t="s">
        <v>181</v>
      </c>
      <c r="L24" s="88" t="s">
        <v>183</v>
      </c>
      <c r="M24" s="88" t="s">
        <v>182</v>
      </c>
      <c r="N24" s="88" t="s">
        <v>184</v>
      </c>
      <c r="P24" s="114" t="s">
        <v>571</v>
      </c>
    </row>
    <row r="25" spans="1:16" ht="15.75" thickBot="1" x14ac:dyDescent="0.3">
      <c r="B25" s="103" t="s">
        <v>186</v>
      </c>
      <c r="C25" s="89" t="s">
        <v>185</v>
      </c>
      <c r="D25" s="116"/>
      <c r="E25" s="116"/>
      <c r="F25" s="116"/>
      <c r="G25" s="116"/>
      <c r="I25" s="167" t="str">
        <f t="shared" si="0"/>
        <v/>
      </c>
      <c r="J25" s="111">
        <f>'M2'!J42</f>
        <v>0</v>
      </c>
      <c r="K25" s="88" t="s">
        <v>187</v>
      </c>
      <c r="L25" s="88" t="s">
        <v>188</v>
      </c>
      <c r="M25" s="88" t="s">
        <v>189</v>
      </c>
      <c r="N25" s="88" t="s">
        <v>190</v>
      </c>
      <c r="P25" s="114" t="s">
        <v>571</v>
      </c>
    </row>
    <row r="26" spans="1:16" ht="30.75" thickBot="1" x14ac:dyDescent="0.3">
      <c r="B26" s="103" t="s">
        <v>201</v>
      </c>
      <c r="C26" s="89" t="s">
        <v>191</v>
      </c>
      <c r="D26" s="116"/>
      <c r="E26" s="116"/>
      <c r="F26" s="116"/>
      <c r="G26" s="116"/>
      <c r="I26" s="167" t="str">
        <f t="shared" si="0"/>
        <v/>
      </c>
      <c r="J26" s="111">
        <f>'M2'!J47</f>
        <v>0</v>
      </c>
      <c r="K26" s="88" t="s">
        <v>192</v>
      </c>
      <c r="L26" s="88" t="s">
        <v>193</v>
      </c>
      <c r="M26" s="88" t="s">
        <v>194</v>
      </c>
      <c r="N26" s="88" t="s">
        <v>195</v>
      </c>
      <c r="P26" s="114" t="s">
        <v>571</v>
      </c>
    </row>
    <row r="27" spans="1:16" ht="15.75" thickBot="1" x14ac:dyDescent="0.3">
      <c r="B27" s="103" t="s">
        <v>202</v>
      </c>
      <c r="C27" s="89" t="s">
        <v>20</v>
      </c>
      <c r="D27" s="116"/>
      <c r="E27" s="116"/>
      <c r="F27" s="116"/>
      <c r="G27" s="116"/>
      <c r="I27" s="167" t="str">
        <f t="shared" si="0"/>
        <v/>
      </c>
      <c r="J27" s="111">
        <f>'M2'!J52</f>
        <v>0</v>
      </c>
      <c r="K27" s="88" t="s">
        <v>196</v>
      </c>
      <c r="L27" s="88" t="s">
        <v>197</v>
      </c>
      <c r="M27" s="88" t="s">
        <v>198</v>
      </c>
      <c r="N27" s="88" t="s">
        <v>199</v>
      </c>
      <c r="P27" s="114" t="s">
        <v>571</v>
      </c>
    </row>
    <row r="28" spans="1:16" ht="15.75" thickBot="1" x14ac:dyDescent="0.3">
      <c r="B28" s="103" t="s">
        <v>203</v>
      </c>
      <c r="C28" s="89" t="s">
        <v>200</v>
      </c>
      <c r="D28" s="116"/>
      <c r="E28" s="116"/>
      <c r="F28" s="116"/>
      <c r="G28" s="116"/>
      <c r="I28" s="167" t="str">
        <f t="shared" si="0"/>
        <v/>
      </c>
      <c r="J28" s="111">
        <f>'M2'!J57</f>
        <v>0</v>
      </c>
      <c r="K28" s="88" t="s">
        <v>204</v>
      </c>
      <c r="L28" s="88" t="s">
        <v>205</v>
      </c>
      <c r="M28" s="88" t="s">
        <v>206</v>
      </c>
      <c r="N28" s="88" t="s">
        <v>207</v>
      </c>
      <c r="P28" s="114" t="s">
        <v>571</v>
      </c>
    </row>
    <row r="29" spans="1:16" x14ac:dyDescent="0.2">
      <c r="B29"/>
      <c r="P29" s="114" t="s">
        <v>571</v>
      </c>
    </row>
    <row r="30" spans="1:16" ht="27" customHeight="1" thickBot="1" x14ac:dyDescent="0.25">
      <c r="B30"/>
      <c r="D30" s="171" t="s">
        <v>669</v>
      </c>
      <c r="E30" s="172"/>
      <c r="F30" s="172"/>
      <c r="G30" s="173"/>
      <c r="H30" s="107" t="s">
        <v>725</v>
      </c>
      <c r="I30" s="168" t="s">
        <v>46</v>
      </c>
      <c r="J30" s="109" t="s">
        <v>558</v>
      </c>
      <c r="K30" s="106" t="s">
        <v>555</v>
      </c>
      <c r="L30" s="92" t="s">
        <v>556</v>
      </c>
      <c r="N30" s="93" t="s">
        <v>557</v>
      </c>
      <c r="O30" s="144" t="s">
        <v>111</v>
      </c>
      <c r="P30" s="114" t="s">
        <v>571</v>
      </c>
    </row>
    <row r="31" spans="1:16" ht="18.75" thickBot="1" x14ac:dyDescent="0.3">
      <c r="A31" s="79"/>
      <c r="D31" s="108">
        <f>'M3'!F2</f>
        <v>1</v>
      </c>
      <c r="E31" s="108">
        <f>'M3'!G2</f>
        <v>3</v>
      </c>
      <c r="F31" s="108">
        <f>'M3'!H2</f>
        <v>5</v>
      </c>
      <c r="G31" s="108">
        <f>'M3'!I2</f>
        <v>7</v>
      </c>
      <c r="H31" s="108">
        <f>'M3'!J2</f>
        <v>3.75</v>
      </c>
      <c r="I31" s="169">
        <v>3</v>
      </c>
      <c r="J31" s="110">
        <f>'M3'!L2</f>
        <v>0</v>
      </c>
      <c r="K31" s="105">
        <f>'M3'!M2</f>
        <v>0</v>
      </c>
      <c r="L31" s="95">
        <f>'M3'!N2</f>
        <v>0</v>
      </c>
      <c r="M31" s="100"/>
      <c r="N31" s="96">
        <f>'M3'!P2</f>
        <v>0</v>
      </c>
      <c r="O31" s="123">
        <f>'M3'!Q2</f>
        <v>0</v>
      </c>
      <c r="P31" s="114" t="s">
        <v>571</v>
      </c>
    </row>
    <row r="32" spans="1:16" ht="36.75" thickBot="1" x14ac:dyDescent="0.3">
      <c r="B32" s="47" t="s">
        <v>208</v>
      </c>
      <c r="C32" s="78" t="s">
        <v>21</v>
      </c>
      <c r="D32" s="85" t="s">
        <v>22</v>
      </c>
      <c r="E32" s="85" t="s">
        <v>23</v>
      </c>
      <c r="F32" s="85" t="s">
        <v>24</v>
      </c>
      <c r="G32" s="85" t="s">
        <v>25</v>
      </c>
      <c r="I32" s="156" t="s">
        <v>568</v>
      </c>
      <c r="J32" s="112" t="s">
        <v>567</v>
      </c>
      <c r="P32" s="114" t="s">
        <v>571</v>
      </c>
    </row>
    <row r="33" spans="1:16" ht="30.75" thickBot="1" x14ac:dyDescent="0.3">
      <c r="B33" s="47" t="s">
        <v>209</v>
      </c>
      <c r="C33" s="89" t="s">
        <v>26</v>
      </c>
      <c r="D33" s="116"/>
      <c r="E33" s="116"/>
      <c r="F33" s="116"/>
      <c r="G33" s="116"/>
      <c r="H33" s="132" t="s">
        <v>578</v>
      </c>
      <c r="I33" s="167" t="str">
        <f t="shared" ref="I33:I45" si="1">IF(COUNTA(D33:G33)&gt;1,"Fehler!","")</f>
        <v/>
      </c>
      <c r="J33" s="111">
        <f>'M3'!J7</f>
        <v>0</v>
      </c>
      <c r="P33" s="114" t="s">
        <v>571</v>
      </c>
    </row>
    <row r="34" spans="1:16" ht="15.75" thickBot="1" x14ac:dyDescent="0.3">
      <c r="B34" s="47" t="s">
        <v>210</v>
      </c>
      <c r="C34" s="89" t="s">
        <v>27</v>
      </c>
      <c r="D34" s="116"/>
      <c r="E34" s="116"/>
      <c r="F34" s="116"/>
      <c r="G34" s="116"/>
      <c r="H34" s="100" t="s">
        <v>579</v>
      </c>
      <c r="I34" s="167" t="str">
        <f t="shared" si="1"/>
        <v/>
      </c>
      <c r="J34" s="111">
        <f>'M3'!J12</f>
        <v>0</v>
      </c>
      <c r="K34" s="97" t="s">
        <v>604</v>
      </c>
      <c r="L34" s="99"/>
      <c r="M34" s="99"/>
      <c r="N34" s="99"/>
      <c r="O34" s="99"/>
      <c r="P34" s="114" t="s">
        <v>571</v>
      </c>
    </row>
    <row r="35" spans="1:16" ht="30.75" thickBot="1" x14ac:dyDescent="0.3">
      <c r="B35" s="47" t="s">
        <v>211</v>
      </c>
      <c r="C35" s="89" t="s">
        <v>28</v>
      </c>
      <c r="D35" s="116"/>
      <c r="E35" s="116"/>
      <c r="F35" s="116"/>
      <c r="G35" s="116"/>
      <c r="H35" s="133" t="s">
        <v>567</v>
      </c>
      <c r="I35" s="167" t="str">
        <f t="shared" si="1"/>
        <v/>
      </c>
      <c r="J35" s="111">
        <f>'M3'!J17</f>
        <v>0</v>
      </c>
      <c r="K35" s="145" t="s">
        <v>605</v>
      </c>
      <c r="L35" s="99"/>
      <c r="M35" s="99"/>
      <c r="N35" s="99"/>
      <c r="O35" s="99"/>
      <c r="P35" s="114" t="s">
        <v>571</v>
      </c>
    </row>
    <row r="36" spans="1:16" ht="15.75" thickBot="1" x14ac:dyDescent="0.3">
      <c r="B36" s="47" t="s">
        <v>212</v>
      </c>
      <c r="C36" s="89" t="s">
        <v>213</v>
      </c>
      <c r="D36" s="116"/>
      <c r="E36" s="116"/>
      <c r="F36" s="116"/>
      <c r="G36" s="116"/>
      <c r="I36" s="167" t="str">
        <f t="shared" si="1"/>
        <v/>
      </c>
      <c r="J36" s="111">
        <f>'M3'!J22</f>
        <v>0</v>
      </c>
      <c r="K36" s="97" t="s">
        <v>609</v>
      </c>
      <c r="L36" s="99"/>
      <c r="M36" s="99"/>
      <c r="N36" s="99"/>
      <c r="O36" s="99"/>
      <c r="P36" s="114" t="s">
        <v>571</v>
      </c>
    </row>
    <row r="37" spans="1:16" ht="30.75" thickBot="1" x14ac:dyDescent="0.3">
      <c r="B37" s="47" t="s">
        <v>214</v>
      </c>
      <c r="C37" s="89" t="s">
        <v>29</v>
      </c>
      <c r="D37" s="116"/>
      <c r="E37" s="116"/>
      <c r="F37" s="116"/>
      <c r="G37" s="116"/>
      <c r="I37" s="167" t="str">
        <f t="shared" si="1"/>
        <v/>
      </c>
      <c r="J37" s="111">
        <f>'M3'!J27</f>
        <v>0</v>
      </c>
      <c r="K37" s="97" t="s">
        <v>606</v>
      </c>
      <c r="L37" s="99"/>
      <c r="M37" s="99"/>
      <c r="N37" s="99"/>
      <c r="O37" s="99"/>
      <c r="P37" s="114" t="s">
        <v>571</v>
      </c>
    </row>
    <row r="38" spans="1:16" ht="15.75" thickBot="1" x14ac:dyDescent="0.3">
      <c r="B38" s="47" t="s">
        <v>215</v>
      </c>
      <c r="C38" s="89" t="s">
        <v>30</v>
      </c>
      <c r="D38" s="116"/>
      <c r="E38" s="116"/>
      <c r="F38" s="116"/>
      <c r="G38" s="116"/>
      <c r="I38" s="167" t="str">
        <f t="shared" si="1"/>
        <v/>
      </c>
      <c r="J38" s="111">
        <f>'M3'!J32</f>
        <v>0</v>
      </c>
      <c r="K38" s="146" t="s">
        <v>607</v>
      </c>
      <c r="L38" s="99"/>
      <c r="M38" s="99"/>
      <c r="N38" s="99"/>
      <c r="O38" s="99"/>
      <c r="P38" s="114" t="s">
        <v>571</v>
      </c>
    </row>
    <row r="39" spans="1:16" ht="30.75" thickBot="1" x14ac:dyDescent="0.3">
      <c r="B39" s="47" t="s">
        <v>217</v>
      </c>
      <c r="C39" s="89" t="s">
        <v>216</v>
      </c>
      <c r="D39" s="116"/>
      <c r="E39" s="116"/>
      <c r="F39" s="116"/>
      <c r="G39" s="116"/>
      <c r="I39" s="167" t="str">
        <f t="shared" si="1"/>
        <v/>
      </c>
      <c r="J39" s="111">
        <f>'M3'!J37</f>
        <v>0</v>
      </c>
      <c r="K39" s="147" t="s">
        <v>714</v>
      </c>
      <c r="L39" s="99"/>
      <c r="M39" s="99"/>
      <c r="N39" s="99"/>
      <c r="O39" s="99"/>
      <c r="P39" s="114" t="s">
        <v>571</v>
      </c>
    </row>
    <row r="40" spans="1:16" ht="30.75" thickBot="1" x14ac:dyDescent="0.25">
      <c r="B40" s="47" t="s">
        <v>218</v>
      </c>
      <c r="C40" s="159" t="s">
        <v>31</v>
      </c>
      <c r="D40" s="116"/>
      <c r="E40" s="116"/>
      <c r="F40" s="116"/>
      <c r="G40" s="116"/>
      <c r="I40" s="167" t="str">
        <f t="shared" si="1"/>
        <v/>
      </c>
      <c r="J40" s="111">
        <f>'M3'!J42</f>
        <v>0</v>
      </c>
      <c r="K40" s="97" t="s">
        <v>608</v>
      </c>
      <c r="L40" s="99"/>
      <c r="M40" s="99"/>
      <c r="N40" s="99"/>
      <c r="O40" s="99"/>
      <c r="P40" s="114" t="s">
        <v>571</v>
      </c>
    </row>
    <row r="41" spans="1:16" ht="15.75" thickBot="1" x14ac:dyDescent="0.3">
      <c r="B41" s="47" t="s">
        <v>220</v>
      </c>
      <c r="C41" s="89" t="s">
        <v>219</v>
      </c>
      <c r="D41" s="116"/>
      <c r="E41" s="116"/>
      <c r="F41" s="116"/>
      <c r="G41" s="116"/>
      <c r="I41" s="167" t="str">
        <f t="shared" si="1"/>
        <v/>
      </c>
      <c r="J41" s="111">
        <f>'M3'!J47</f>
        <v>0</v>
      </c>
      <c r="K41" s="97" t="s">
        <v>658</v>
      </c>
      <c r="L41" s="99"/>
      <c r="M41" s="99"/>
      <c r="N41" s="99"/>
      <c r="O41" s="99"/>
      <c r="P41" s="114" t="s">
        <v>571</v>
      </c>
    </row>
    <row r="42" spans="1:16" ht="15.75" thickBot="1" x14ac:dyDescent="0.3">
      <c r="B42" s="47" t="s">
        <v>221</v>
      </c>
      <c r="C42" s="89" t="s">
        <v>32</v>
      </c>
      <c r="D42" s="116"/>
      <c r="E42" s="116"/>
      <c r="F42" s="116"/>
      <c r="G42" s="116"/>
      <c r="I42" s="167" t="str">
        <f t="shared" si="1"/>
        <v/>
      </c>
      <c r="J42" s="111">
        <f>'M3'!J52</f>
        <v>0</v>
      </c>
      <c r="K42" s="97" t="s">
        <v>659</v>
      </c>
      <c r="L42" s="99"/>
      <c r="M42" s="99"/>
      <c r="N42" s="99"/>
      <c r="O42" s="99"/>
      <c r="P42" s="114" t="s">
        <v>571</v>
      </c>
    </row>
    <row r="43" spans="1:16" ht="30.75" thickBot="1" x14ac:dyDescent="0.3">
      <c r="B43" s="47" t="s">
        <v>223</v>
      </c>
      <c r="C43" s="89" t="s">
        <v>657</v>
      </c>
      <c r="D43" s="116"/>
      <c r="E43" s="116"/>
      <c r="F43" s="116"/>
      <c r="G43" s="116"/>
      <c r="I43" s="167" t="str">
        <f t="shared" si="1"/>
        <v/>
      </c>
      <c r="J43" s="111">
        <f>'M3'!J57</f>
        <v>0</v>
      </c>
      <c r="K43" s="160" t="s">
        <v>660</v>
      </c>
      <c r="L43" s="99"/>
      <c r="M43" s="99"/>
      <c r="N43" s="99"/>
      <c r="O43" s="99"/>
      <c r="P43" s="114" t="s">
        <v>571</v>
      </c>
    </row>
    <row r="44" spans="1:16" ht="15.75" thickBot="1" x14ac:dyDescent="0.3">
      <c r="B44" s="47" t="s">
        <v>224</v>
      </c>
      <c r="C44" s="89" t="s">
        <v>33</v>
      </c>
      <c r="D44" s="116"/>
      <c r="E44" s="116"/>
      <c r="F44" s="116"/>
      <c r="G44" s="116"/>
      <c r="I44" s="167" t="str">
        <f t="shared" si="1"/>
        <v/>
      </c>
      <c r="J44" s="111">
        <f>'M3'!J62</f>
        <v>0</v>
      </c>
      <c r="P44" s="114" t="s">
        <v>571</v>
      </c>
    </row>
    <row r="45" spans="1:16" ht="30.75" thickBot="1" x14ac:dyDescent="0.3">
      <c r="B45" s="47" t="s">
        <v>226</v>
      </c>
      <c r="C45" s="89" t="s">
        <v>225</v>
      </c>
      <c r="D45" s="116"/>
      <c r="E45" s="116"/>
      <c r="F45" s="116"/>
      <c r="G45" s="116"/>
      <c r="I45" s="167" t="str">
        <f t="shared" si="1"/>
        <v/>
      </c>
      <c r="J45" s="111">
        <f>'M3'!J67</f>
        <v>0</v>
      </c>
      <c r="P45" s="114" t="s">
        <v>571</v>
      </c>
    </row>
    <row r="46" spans="1:16" x14ac:dyDescent="0.2">
      <c r="B46" s="68"/>
      <c r="P46" s="114" t="s">
        <v>571</v>
      </c>
    </row>
    <row r="47" spans="1:16" ht="27" customHeight="1" thickBot="1" x14ac:dyDescent="0.25">
      <c r="B47"/>
      <c r="D47" s="171" t="s">
        <v>669</v>
      </c>
      <c r="E47" s="172"/>
      <c r="F47" s="172"/>
      <c r="G47" s="173"/>
      <c r="H47" s="107" t="s">
        <v>727</v>
      </c>
      <c r="I47" s="168" t="s">
        <v>46</v>
      </c>
      <c r="J47" s="109" t="s">
        <v>558</v>
      </c>
      <c r="K47" s="106" t="s">
        <v>555</v>
      </c>
      <c r="L47" s="92" t="s">
        <v>556</v>
      </c>
      <c r="N47" s="93" t="s">
        <v>557</v>
      </c>
      <c r="O47" s="144" t="s">
        <v>111</v>
      </c>
      <c r="P47" s="114" t="s">
        <v>571</v>
      </c>
    </row>
    <row r="48" spans="1:16" ht="18.75" thickBot="1" x14ac:dyDescent="0.3">
      <c r="A48" s="79"/>
      <c r="D48" s="108">
        <f>'M4'!F2</f>
        <v>3</v>
      </c>
      <c r="E48" s="108">
        <f>'M4'!G2</f>
        <v>8</v>
      </c>
      <c r="F48" s="108">
        <f>'M4'!H2</f>
        <v>19</v>
      </c>
      <c r="G48" s="108">
        <f>'M4'!I2</f>
        <v>37</v>
      </c>
      <c r="H48" s="108">
        <v>10</v>
      </c>
      <c r="I48" s="169">
        <v>4</v>
      </c>
      <c r="J48" s="110">
        <f>'M4'!L2</f>
        <v>0</v>
      </c>
      <c r="K48" s="105">
        <f>'M4'!M2</f>
        <v>0</v>
      </c>
      <c r="L48" s="95">
        <f>'M4'!N2</f>
        <v>0</v>
      </c>
      <c r="M48" s="100"/>
      <c r="N48" s="96">
        <f>'M4'!P2</f>
        <v>0</v>
      </c>
      <c r="O48" s="123">
        <f>'M4'!Q2</f>
        <v>0</v>
      </c>
      <c r="P48" s="114" t="s">
        <v>571</v>
      </c>
    </row>
    <row r="49" spans="2:16" ht="37.5" thickBot="1" x14ac:dyDescent="0.3">
      <c r="B49" s="103" t="s">
        <v>227</v>
      </c>
      <c r="C49" s="78" t="s">
        <v>34</v>
      </c>
      <c r="D49" s="85" t="s">
        <v>4</v>
      </c>
      <c r="E49" s="85" t="s">
        <v>5</v>
      </c>
      <c r="F49" s="85" t="s">
        <v>3</v>
      </c>
      <c r="G49" s="85" t="s">
        <v>2</v>
      </c>
      <c r="I49" s="156" t="s">
        <v>568</v>
      </c>
      <c r="J49" s="112" t="s">
        <v>567</v>
      </c>
      <c r="K49" s="85" t="s">
        <v>4</v>
      </c>
      <c r="L49" s="85" t="s">
        <v>5</v>
      </c>
      <c r="M49" s="85" t="s">
        <v>3</v>
      </c>
      <c r="N49" s="85" t="s">
        <v>2</v>
      </c>
      <c r="P49" s="114" t="s">
        <v>571</v>
      </c>
    </row>
    <row r="50" spans="2:16" ht="15.75" thickBot="1" x14ac:dyDescent="0.3">
      <c r="B50" s="103" t="s">
        <v>103</v>
      </c>
      <c r="C50" s="89" t="s">
        <v>228</v>
      </c>
      <c r="D50" s="116"/>
      <c r="E50" s="116"/>
      <c r="F50" s="116"/>
      <c r="G50" s="116"/>
      <c r="H50" s="132" t="s">
        <v>577</v>
      </c>
      <c r="I50" s="167" t="str">
        <f t="shared" ref="I50:I59" si="2">IF(COUNTA(D50:G50)&gt;1,"Fehler!","")</f>
        <v/>
      </c>
      <c r="J50" s="111">
        <f>'M4'!J7</f>
        <v>0</v>
      </c>
      <c r="K50" s="88" t="s">
        <v>229</v>
      </c>
      <c r="L50" s="88" t="s">
        <v>230</v>
      </c>
      <c r="M50" s="88" t="s">
        <v>231</v>
      </c>
      <c r="N50" s="88" t="s">
        <v>232</v>
      </c>
      <c r="P50" s="114" t="s">
        <v>571</v>
      </c>
    </row>
    <row r="51" spans="2:16" ht="15.75" thickBot="1" x14ac:dyDescent="0.3">
      <c r="B51" s="115" t="s">
        <v>234</v>
      </c>
      <c r="C51" s="89" t="s">
        <v>233</v>
      </c>
      <c r="D51" s="116"/>
      <c r="E51" s="116"/>
      <c r="F51" s="116"/>
      <c r="G51" s="116"/>
      <c r="H51" s="133" t="s">
        <v>567</v>
      </c>
      <c r="I51" s="167" t="str">
        <f t="shared" si="2"/>
        <v/>
      </c>
      <c r="J51" s="111">
        <f>'M4'!J12</f>
        <v>0</v>
      </c>
      <c r="K51" s="88" t="s">
        <v>235</v>
      </c>
      <c r="L51" s="88" t="s">
        <v>236</v>
      </c>
      <c r="M51" s="88" t="s">
        <v>237</v>
      </c>
      <c r="N51" s="88" t="s">
        <v>238</v>
      </c>
      <c r="P51" s="114" t="s">
        <v>571</v>
      </c>
    </row>
    <row r="52" spans="2:16" ht="15.75" thickBot="1" x14ac:dyDescent="0.3">
      <c r="B52" s="103" t="s">
        <v>91</v>
      </c>
      <c r="C52" s="89" t="s">
        <v>239</v>
      </c>
      <c r="D52" s="116"/>
      <c r="E52" s="116"/>
      <c r="F52" s="116"/>
      <c r="G52" s="116"/>
      <c r="I52" s="167" t="str">
        <f t="shared" si="2"/>
        <v/>
      </c>
      <c r="J52" s="111">
        <f>'M4'!J17</f>
        <v>0</v>
      </c>
      <c r="K52" s="88" t="s">
        <v>229</v>
      </c>
      <c r="L52" s="88" t="s">
        <v>240</v>
      </c>
      <c r="M52" s="88" t="s">
        <v>241</v>
      </c>
      <c r="N52" s="88" t="s">
        <v>232</v>
      </c>
      <c r="P52" s="114" t="s">
        <v>571</v>
      </c>
    </row>
    <row r="53" spans="2:16" ht="30.75" thickBot="1" x14ac:dyDescent="0.3">
      <c r="B53" s="103" t="s">
        <v>243</v>
      </c>
      <c r="C53" s="89" t="s">
        <v>242</v>
      </c>
      <c r="D53" s="116"/>
      <c r="E53" s="116"/>
      <c r="F53" s="116"/>
      <c r="G53" s="116"/>
      <c r="I53" s="167" t="str">
        <f t="shared" si="2"/>
        <v/>
      </c>
      <c r="J53" s="111">
        <f>'M4'!J22</f>
        <v>0</v>
      </c>
      <c r="K53" s="88" t="s">
        <v>229</v>
      </c>
      <c r="L53" s="88" t="s">
        <v>244</v>
      </c>
      <c r="M53" s="88" t="s">
        <v>245</v>
      </c>
      <c r="N53" s="88" t="s">
        <v>232</v>
      </c>
      <c r="P53" s="114" t="s">
        <v>571</v>
      </c>
    </row>
    <row r="54" spans="2:16" ht="15.75" thickBot="1" x14ac:dyDescent="0.3">
      <c r="B54" s="103" t="s">
        <v>247</v>
      </c>
      <c r="C54" s="89" t="s">
        <v>246</v>
      </c>
      <c r="D54" s="116"/>
      <c r="E54" s="116"/>
      <c r="F54" s="116"/>
      <c r="G54" s="116"/>
      <c r="I54" s="167" t="str">
        <f t="shared" si="2"/>
        <v/>
      </c>
      <c r="J54" s="111">
        <f>'M4'!J27</f>
        <v>0</v>
      </c>
      <c r="K54" s="88" t="s">
        <v>229</v>
      </c>
      <c r="L54" s="88" t="s">
        <v>248</v>
      </c>
      <c r="M54" s="88" t="s">
        <v>249</v>
      </c>
      <c r="N54" s="88" t="s">
        <v>232</v>
      </c>
      <c r="P54" s="114" t="s">
        <v>571</v>
      </c>
    </row>
    <row r="55" spans="2:16" ht="30.75" thickBot="1" x14ac:dyDescent="0.3">
      <c r="B55" s="103" t="s">
        <v>251</v>
      </c>
      <c r="C55" s="89" t="s">
        <v>250</v>
      </c>
      <c r="D55" s="116"/>
      <c r="E55" s="116"/>
      <c r="F55" s="116"/>
      <c r="G55" s="116"/>
      <c r="I55" s="167" t="str">
        <f t="shared" si="2"/>
        <v/>
      </c>
      <c r="J55" s="111">
        <f>'M4'!J32</f>
        <v>0</v>
      </c>
      <c r="K55" s="88" t="s">
        <v>229</v>
      </c>
      <c r="L55" s="88" t="s">
        <v>252</v>
      </c>
      <c r="M55" s="88" t="s">
        <v>253</v>
      </c>
      <c r="N55" s="88" t="s">
        <v>232</v>
      </c>
      <c r="P55" s="114" t="s">
        <v>571</v>
      </c>
    </row>
    <row r="56" spans="2:16" ht="30.75" thickBot="1" x14ac:dyDescent="0.3">
      <c r="B56" s="103" t="s">
        <v>255</v>
      </c>
      <c r="C56" s="89" t="s">
        <v>254</v>
      </c>
      <c r="D56" s="116"/>
      <c r="E56" s="116"/>
      <c r="F56" s="116"/>
      <c r="G56" s="116"/>
      <c r="I56" s="167" t="str">
        <f t="shared" si="2"/>
        <v/>
      </c>
      <c r="J56" s="111">
        <f>'M4'!J37</f>
        <v>0</v>
      </c>
      <c r="K56" s="88" t="s">
        <v>229</v>
      </c>
      <c r="L56" s="88" t="s">
        <v>256</v>
      </c>
      <c r="M56" s="88" t="s">
        <v>257</v>
      </c>
      <c r="N56" s="88" t="s">
        <v>232</v>
      </c>
      <c r="P56" s="114" t="s">
        <v>571</v>
      </c>
    </row>
    <row r="57" spans="2:16" ht="15.75" thickBot="1" x14ac:dyDescent="0.3">
      <c r="B57" s="103" t="s">
        <v>258</v>
      </c>
      <c r="C57" s="89" t="s">
        <v>573</v>
      </c>
      <c r="D57" s="116"/>
      <c r="E57" s="116"/>
      <c r="F57" s="116"/>
      <c r="G57" s="116"/>
      <c r="H57" s="135" t="s">
        <v>581</v>
      </c>
      <c r="I57" s="167" t="str">
        <f t="shared" si="2"/>
        <v/>
      </c>
      <c r="J57" s="111">
        <f>'M4'!J42</f>
        <v>0</v>
      </c>
      <c r="K57" s="88" t="s">
        <v>229</v>
      </c>
      <c r="L57" s="88" t="s">
        <v>287</v>
      </c>
      <c r="M57" s="88" t="s">
        <v>288</v>
      </c>
      <c r="N57" s="88" t="s">
        <v>289</v>
      </c>
      <c r="P57" s="114" t="s">
        <v>571</v>
      </c>
    </row>
    <row r="58" spans="2:16" ht="15.75" thickBot="1" x14ac:dyDescent="0.3">
      <c r="B58" s="103" t="s">
        <v>290</v>
      </c>
      <c r="C58" s="89" t="s">
        <v>574</v>
      </c>
      <c r="D58" s="116"/>
      <c r="E58" s="116"/>
      <c r="F58" s="116"/>
      <c r="G58" s="116"/>
      <c r="H58" s="135" t="s">
        <v>580</v>
      </c>
      <c r="I58" s="167" t="str">
        <f t="shared" si="2"/>
        <v/>
      </c>
      <c r="J58" s="111">
        <f>'M4'!J47</f>
        <v>0</v>
      </c>
      <c r="K58" s="88" t="s">
        <v>229</v>
      </c>
      <c r="L58" s="88" t="s">
        <v>291</v>
      </c>
      <c r="M58" s="88" t="s">
        <v>292</v>
      </c>
      <c r="N58" s="88" t="s">
        <v>293</v>
      </c>
      <c r="P58" s="114" t="s">
        <v>571</v>
      </c>
    </row>
    <row r="59" spans="2:16" ht="30.75" thickBot="1" x14ac:dyDescent="0.3">
      <c r="B59" s="103" t="s">
        <v>295</v>
      </c>
      <c r="C59" s="89" t="s">
        <v>575</v>
      </c>
      <c r="D59" s="116"/>
      <c r="E59" s="116"/>
      <c r="F59" s="116"/>
      <c r="G59" s="116"/>
      <c r="H59" s="135" t="s">
        <v>580</v>
      </c>
      <c r="I59" s="167" t="str">
        <f t="shared" si="2"/>
        <v/>
      </c>
      <c r="J59" s="111">
        <f>'M4'!J52</f>
        <v>0</v>
      </c>
      <c r="K59" s="88" t="s">
        <v>296</v>
      </c>
      <c r="L59" s="88" t="s">
        <v>297</v>
      </c>
      <c r="M59" s="88" t="s">
        <v>298</v>
      </c>
      <c r="N59" s="88" t="s">
        <v>299</v>
      </c>
      <c r="P59" s="114" t="s">
        <v>571</v>
      </c>
    </row>
    <row r="60" spans="2:16" ht="36.75" thickBot="1" x14ac:dyDescent="0.25">
      <c r="B60"/>
      <c r="D60" s="85" t="s">
        <v>49</v>
      </c>
      <c r="E60" s="85" t="s">
        <v>4</v>
      </c>
      <c r="F60" s="85" t="s">
        <v>5</v>
      </c>
      <c r="G60" s="85" t="s">
        <v>3</v>
      </c>
      <c r="H60" s="85" t="s">
        <v>2</v>
      </c>
      <c r="P60" s="114" t="s">
        <v>571</v>
      </c>
    </row>
    <row r="61" spans="2:16" ht="60.75" thickBot="1" x14ac:dyDescent="0.3">
      <c r="B61" s="103" t="s">
        <v>283</v>
      </c>
      <c r="C61" s="89" t="s">
        <v>282</v>
      </c>
      <c r="D61" s="116"/>
      <c r="E61" s="116"/>
      <c r="F61" s="116"/>
      <c r="G61" s="116"/>
      <c r="H61" s="116"/>
      <c r="I61" s="167" t="str">
        <f>IF(COUNTA(D61:H61)&gt;1,"Fehler!","")</f>
        <v/>
      </c>
      <c r="J61" s="111">
        <f>'M4'!J58</f>
        <v>0</v>
      </c>
      <c r="K61" s="88" t="s">
        <v>260</v>
      </c>
      <c r="L61" s="88" t="s">
        <v>278</v>
      </c>
      <c r="M61" s="88" t="s">
        <v>284</v>
      </c>
      <c r="N61" s="88" t="s">
        <v>285</v>
      </c>
      <c r="O61" s="88" t="s">
        <v>286</v>
      </c>
      <c r="P61" s="114" t="s">
        <v>571</v>
      </c>
    </row>
    <row r="62" spans="2:16" ht="45.75" thickBot="1" x14ac:dyDescent="0.3">
      <c r="B62" s="103" t="s">
        <v>277</v>
      </c>
      <c r="C62" s="89" t="s">
        <v>276</v>
      </c>
      <c r="D62" s="116"/>
      <c r="E62" s="116"/>
      <c r="F62" s="116"/>
      <c r="G62" s="116"/>
      <c r="H62" s="116"/>
      <c r="I62" s="167" t="str">
        <f>IF(COUNTA(D62:H62)&gt;1,"Fehler!","")</f>
        <v/>
      </c>
      <c r="J62" s="111">
        <f>'M4'!J64</f>
        <v>0</v>
      </c>
      <c r="K62" s="88" t="s">
        <v>261</v>
      </c>
      <c r="L62" s="88" t="s">
        <v>278</v>
      </c>
      <c r="M62" s="88" t="s">
        <v>279</v>
      </c>
      <c r="N62" s="88" t="s">
        <v>280</v>
      </c>
      <c r="O62" s="88" t="s">
        <v>281</v>
      </c>
      <c r="P62" s="114" t="s">
        <v>571</v>
      </c>
    </row>
    <row r="63" spans="2:16" ht="15" x14ac:dyDescent="0.25">
      <c r="C63" s="158" t="s">
        <v>262</v>
      </c>
      <c r="D63" s="35"/>
      <c r="E63" s="24"/>
      <c r="F63" s="24"/>
      <c r="G63" s="42"/>
      <c r="H63" s="42"/>
      <c r="P63" s="114" t="s">
        <v>571</v>
      </c>
    </row>
    <row r="64" spans="2:16" ht="15.75" thickBot="1" x14ac:dyDescent="0.3">
      <c r="B64" s="103" t="s">
        <v>259</v>
      </c>
      <c r="C64" s="158" t="s">
        <v>263</v>
      </c>
      <c r="D64" s="35"/>
      <c r="E64" s="24"/>
      <c r="F64" s="24"/>
      <c r="G64" s="42"/>
      <c r="H64" s="42"/>
      <c r="P64" s="114" t="s">
        <v>571</v>
      </c>
    </row>
    <row r="65" spans="1:16" ht="70.150000000000006" customHeight="1" thickBot="1" x14ac:dyDescent="0.25">
      <c r="B65" s="33"/>
      <c r="D65" s="85" t="s">
        <v>49</v>
      </c>
      <c r="E65" s="85" t="s">
        <v>672</v>
      </c>
      <c r="F65" s="136" t="s">
        <v>582</v>
      </c>
      <c r="G65" s="85" t="s">
        <v>583</v>
      </c>
      <c r="H65" s="174" t="s">
        <v>584</v>
      </c>
      <c r="I65" s="175"/>
      <c r="K65" s="85" t="s">
        <v>49</v>
      </c>
      <c r="L65" s="85" t="s">
        <v>275</v>
      </c>
      <c r="M65" s="85" t="s">
        <v>269</v>
      </c>
      <c r="N65" s="85" t="s">
        <v>270</v>
      </c>
      <c r="O65" s="117" t="s">
        <v>576</v>
      </c>
      <c r="P65" s="114" t="s">
        <v>571</v>
      </c>
    </row>
    <row r="66" spans="1:16" ht="30.75" thickBot="1" x14ac:dyDescent="0.3">
      <c r="B66" s="103" t="s">
        <v>266</v>
      </c>
      <c r="C66" s="89" t="s">
        <v>264</v>
      </c>
      <c r="D66" s="116"/>
      <c r="E66" s="116"/>
      <c r="F66" s="116"/>
      <c r="G66" s="116"/>
      <c r="H66" s="116"/>
      <c r="I66" s="167" t="str">
        <f>IF(COUNTA(D66:H66)&gt;1,"Fehler!","")</f>
        <v/>
      </c>
      <c r="J66" s="111">
        <f>'M4'!J73</f>
        <v>0</v>
      </c>
      <c r="K66" s="88" t="s">
        <v>267</v>
      </c>
      <c r="L66" s="88" t="s">
        <v>268</v>
      </c>
      <c r="M66" s="88" t="s">
        <v>272</v>
      </c>
      <c r="N66" s="88" t="s">
        <v>274</v>
      </c>
      <c r="O66" s="88" t="s">
        <v>273</v>
      </c>
      <c r="P66" s="114" t="s">
        <v>571</v>
      </c>
    </row>
    <row r="67" spans="1:16" x14ac:dyDescent="0.2">
      <c r="H67" s="26" t="s">
        <v>572</v>
      </c>
      <c r="P67" s="114" t="s">
        <v>571</v>
      </c>
    </row>
    <row r="68" spans="1:16" x14ac:dyDescent="0.2">
      <c r="P68" s="114" t="s">
        <v>571</v>
      </c>
    </row>
    <row r="69" spans="1:16" ht="27" customHeight="1" thickBot="1" x14ac:dyDescent="0.25">
      <c r="B69"/>
      <c r="D69" s="171" t="s">
        <v>669</v>
      </c>
      <c r="E69" s="172"/>
      <c r="F69" s="172"/>
      <c r="G69" s="173"/>
      <c r="H69" s="107" t="s">
        <v>726</v>
      </c>
      <c r="I69" s="168" t="s">
        <v>46</v>
      </c>
      <c r="J69" s="109" t="s">
        <v>558</v>
      </c>
      <c r="K69" s="106" t="s">
        <v>555</v>
      </c>
      <c r="L69" s="92" t="s">
        <v>556</v>
      </c>
      <c r="N69" s="93" t="s">
        <v>557</v>
      </c>
      <c r="O69" s="144" t="s">
        <v>111</v>
      </c>
      <c r="P69" s="114" t="s">
        <v>571</v>
      </c>
    </row>
    <row r="70" spans="1:16" ht="18.75" thickBot="1" x14ac:dyDescent="0.3">
      <c r="A70" s="79"/>
      <c r="D70" s="108">
        <f>'M5'!F2</f>
        <v>1</v>
      </c>
      <c r="E70" s="108">
        <f>'M5'!G2</f>
        <v>2</v>
      </c>
      <c r="F70" s="108">
        <f>'M5'!H2</f>
        <v>4</v>
      </c>
      <c r="G70" s="108">
        <f>'M5'!I2</f>
        <v>6</v>
      </c>
      <c r="H70" s="108">
        <f>'M5'!J2</f>
        <v>5</v>
      </c>
      <c r="I70" s="169">
        <v>5</v>
      </c>
      <c r="J70" s="110">
        <f>'M5'!L2</f>
        <v>0</v>
      </c>
      <c r="K70" s="105">
        <f>'M5'!M2</f>
        <v>0</v>
      </c>
      <c r="L70" s="95">
        <f>'M5'!N2</f>
        <v>0</v>
      </c>
      <c r="M70" s="100"/>
      <c r="N70" s="96">
        <f>'M5'!P2</f>
        <v>0</v>
      </c>
      <c r="O70" s="123">
        <f>'M5'!Q2</f>
        <v>0</v>
      </c>
      <c r="P70" s="114" t="s">
        <v>571</v>
      </c>
    </row>
    <row r="71" spans="1:16" ht="24.75" customHeight="1" x14ac:dyDescent="0.25">
      <c r="B71" s="157" t="s">
        <v>655</v>
      </c>
      <c r="C71" s="119"/>
      <c r="D71" s="119"/>
      <c r="E71" s="119"/>
      <c r="F71" s="119"/>
      <c r="G71" s="119"/>
      <c r="H71" s="119"/>
      <c r="I71" s="120"/>
      <c r="J71" s="121"/>
      <c r="P71" s="114" t="s">
        <v>571</v>
      </c>
    </row>
    <row r="72" spans="1:16" ht="15" x14ac:dyDescent="0.25">
      <c r="B72" s="157" t="s">
        <v>656</v>
      </c>
      <c r="C72" s="119"/>
      <c r="D72" s="119"/>
      <c r="E72" s="119"/>
      <c r="F72" s="119"/>
      <c r="G72" s="119"/>
      <c r="H72" s="119"/>
      <c r="I72" s="120"/>
      <c r="J72" s="121"/>
      <c r="P72" s="114" t="s">
        <v>571</v>
      </c>
    </row>
    <row r="73" spans="1:16" ht="18.600000000000001" customHeight="1" thickBot="1" x14ac:dyDescent="0.25">
      <c r="B73" s="141" t="s">
        <v>601</v>
      </c>
      <c r="C73" s="142"/>
      <c r="D73" s="142"/>
      <c r="E73" s="142"/>
      <c r="F73" s="142"/>
      <c r="G73" s="142"/>
      <c r="H73" s="120"/>
      <c r="I73" t="s">
        <v>45</v>
      </c>
      <c r="P73" s="114" t="s">
        <v>571</v>
      </c>
    </row>
    <row r="74" spans="1:16" ht="72.75" thickBot="1" x14ac:dyDescent="0.3">
      <c r="B74" s="115" t="s">
        <v>300</v>
      </c>
      <c r="C74" s="78" t="s">
        <v>104</v>
      </c>
      <c r="D74" s="85" t="s">
        <v>117</v>
      </c>
      <c r="E74" s="85" t="s">
        <v>61</v>
      </c>
      <c r="F74" s="85" t="s">
        <v>63</v>
      </c>
      <c r="G74" s="85" t="s">
        <v>62</v>
      </c>
      <c r="I74" s="156" t="s">
        <v>568</v>
      </c>
      <c r="J74" s="112" t="s">
        <v>567</v>
      </c>
      <c r="P74" s="114" t="s">
        <v>571</v>
      </c>
    </row>
    <row r="75" spans="1:16" ht="15.75" thickBot="1" x14ac:dyDescent="0.3">
      <c r="A75" s="40"/>
      <c r="B75" s="115" t="s">
        <v>301</v>
      </c>
      <c r="C75" s="90" t="s">
        <v>38</v>
      </c>
      <c r="D75" s="116"/>
      <c r="E75" s="116"/>
      <c r="F75" s="116"/>
      <c r="G75" s="116"/>
      <c r="I75" s="167" t="str">
        <f t="shared" ref="I75:I87" si="3">IF(COUNTA(D75:G75)&gt;1,"Fehler!","")</f>
        <v/>
      </c>
      <c r="J75" s="122"/>
      <c r="K75" s="134" t="s">
        <v>585</v>
      </c>
      <c r="L75" s="2">
        <f>'M5'!K8</f>
        <v>0</v>
      </c>
      <c r="P75" s="114" t="s">
        <v>571</v>
      </c>
    </row>
    <row r="76" spans="1:16" ht="15.75" thickBot="1" x14ac:dyDescent="0.3">
      <c r="A76" s="40"/>
      <c r="B76" s="115" t="s">
        <v>302</v>
      </c>
      <c r="C76" s="90" t="s">
        <v>661</v>
      </c>
      <c r="D76" s="116"/>
      <c r="E76" s="116"/>
      <c r="F76" s="116"/>
      <c r="G76" s="116"/>
      <c r="I76" s="167" t="str">
        <f t="shared" si="3"/>
        <v/>
      </c>
      <c r="J76" s="122"/>
      <c r="L76" s="2">
        <f>'M5'!K13</f>
        <v>0</v>
      </c>
      <c r="P76" s="114" t="s">
        <v>571</v>
      </c>
    </row>
    <row r="77" spans="1:16" ht="30.75" thickBot="1" x14ac:dyDescent="0.3">
      <c r="A77" s="40"/>
      <c r="B77" s="103" t="s">
        <v>304</v>
      </c>
      <c r="C77" s="90" t="s">
        <v>303</v>
      </c>
      <c r="D77" s="116"/>
      <c r="E77" s="116"/>
      <c r="F77" s="116"/>
      <c r="G77" s="116"/>
      <c r="I77" s="167" t="str">
        <f t="shared" si="3"/>
        <v/>
      </c>
      <c r="J77" s="122"/>
      <c r="L77" s="2">
        <f>'M5'!K18</f>
        <v>0</v>
      </c>
      <c r="M77" s="38" t="s">
        <v>586</v>
      </c>
      <c r="P77" s="114" t="s">
        <v>571</v>
      </c>
    </row>
    <row r="78" spans="1:16" ht="15.75" thickBot="1" x14ac:dyDescent="0.3">
      <c r="A78" s="40"/>
      <c r="B78" s="103" t="s">
        <v>305</v>
      </c>
      <c r="C78" s="90" t="s">
        <v>58</v>
      </c>
      <c r="D78" s="116"/>
      <c r="E78" s="116"/>
      <c r="F78" s="116"/>
      <c r="G78" s="116"/>
      <c r="I78" s="167" t="str">
        <f t="shared" si="3"/>
        <v/>
      </c>
      <c r="J78" s="122"/>
      <c r="L78" s="2">
        <f>'M5'!K23</f>
        <v>0</v>
      </c>
      <c r="M78" s="38" t="s">
        <v>588</v>
      </c>
      <c r="P78" s="114" t="s">
        <v>571</v>
      </c>
    </row>
    <row r="79" spans="1:16" ht="30.75" thickBot="1" x14ac:dyDescent="0.3">
      <c r="A79" s="40"/>
      <c r="B79" s="103" t="s">
        <v>307</v>
      </c>
      <c r="C79" s="90" t="s">
        <v>306</v>
      </c>
      <c r="D79" s="116"/>
      <c r="E79" s="116"/>
      <c r="F79" s="116"/>
      <c r="G79" s="116"/>
      <c r="I79" s="167" t="str">
        <f t="shared" si="3"/>
        <v/>
      </c>
      <c r="J79" s="122"/>
      <c r="L79" s="2">
        <f>'M5'!K28</f>
        <v>0</v>
      </c>
      <c r="M79" s="137" t="s">
        <v>589</v>
      </c>
      <c r="P79" s="114" t="s">
        <v>571</v>
      </c>
    </row>
    <row r="80" spans="1:16" ht="30.75" thickBot="1" x14ac:dyDescent="0.3">
      <c r="A80" s="40"/>
      <c r="B80" s="103" t="s">
        <v>309</v>
      </c>
      <c r="C80" s="90" t="s">
        <v>308</v>
      </c>
      <c r="D80" s="116"/>
      <c r="E80" s="116"/>
      <c r="F80" s="116"/>
      <c r="G80" s="116"/>
      <c r="I80" s="167" t="str">
        <f t="shared" si="3"/>
        <v/>
      </c>
      <c r="J80" s="122"/>
      <c r="L80" s="2">
        <f>'M5'!K33</f>
        <v>0</v>
      </c>
      <c r="M80" s="137" t="s">
        <v>587</v>
      </c>
      <c r="P80" s="114" t="s">
        <v>571</v>
      </c>
    </row>
    <row r="81" spans="1:16" ht="15.75" thickBot="1" x14ac:dyDescent="0.3">
      <c r="A81" s="40"/>
      <c r="B81" s="103" t="s">
        <v>311</v>
      </c>
      <c r="C81" s="90" t="s">
        <v>310</v>
      </c>
      <c r="D81" s="116"/>
      <c r="E81" s="116"/>
      <c r="F81" s="116"/>
      <c r="G81" s="116"/>
      <c r="H81" s="170" t="s">
        <v>721</v>
      </c>
      <c r="I81" s="167" t="str">
        <f t="shared" si="3"/>
        <v/>
      </c>
      <c r="J81" s="111">
        <f>'M5'!J38</f>
        <v>0</v>
      </c>
      <c r="L81" s="2">
        <f>'M5'!K38</f>
        <v>0</v>
      </c>
      <c r="M81" s="118" t="s">
        <v>60</v>
      </c>
      <c r="N81" s="2">
        <f>'M5'!K39</f>
        <v>0</v>
      </c>
      <c r="P81" s="114" t="s">
        <v>571</v>
      </c>
    </row>
    <row r="82" spans="1:16" ht="30.75" thickBot="1" x14ac:dyDescent="0.3">
      <c r="A82" s="40"/>
      <c r="B82" s="103" t="s">
        <v>313</v>
      </c>
      <c r="C82" s="90" t="s">
        <v>312</v>
      </c>
      <c r="D82" s="116"/>
      <c r="E82" s="116"/>
      <c r="F82" s="116"/>
      <c r="G82" s="116"/>
      <c r="I82" s="167" t="str">
        <f t="shared" si="3"/>
        <v/>
      </c>
      <c r="J82" s="122"/>
      <c r="L82" s="2">
        <f>'M5'!K44</f>
        <v>0</v>
      </c>
      <c r="M82" s="38" t="s">
        <v>590</v>
      </c>
      <c r="P82" s="114" t="s">
        <v>571</v>
      </c>
    </row>
    <row r="83" spans="1:16" ht="15.75" thickBot="1" x14ac:dyDescent="0.3">
      <c r="A83" s="40"/>
      <c r="B83" s="103" t="s">
        <v>315</v>
      </c>
      <c r="C83" s="90" t="s">
        <v>314</v>
      </c>
      <c r="D83" s="116"/>
      <c r="E83" s="116"/>
      <c r="F83" s="116"/>
      <c r="G83" s="116"/>
      <c r="I83" s="167" t="str">
        <f t="shared" si="3"/>
        <v/>
      </c>
      <c r="J83" s="122"/>
      <c r="L83" s="2">
        <f>'M5'!K49</f>
        <v>0</v>
      </c>
      <c r="M83" s="137" t="s">
        <v>591</v>
      </c>
      <c r="P83" s="114" t="s">
        <v>571</v>
      </c>
    </row>
    <row r="84" spans="1:16" ht="45.75" thickBot="1" x14ac:dyDescent="0.3">
      <c r="A84" s="40"/>
      <c r="B84" s="103" t="s">
        <v>92</v>
      </c>
      <c r="C84" s="90" t="s">
        <v>316</v>
      </c>
      <c r="D84" s="116"/>
      <c r="E84" s="116"/>
      <c r="F84" s="116"/>
      <c r="G84" s="116"/>
      <c r="H84" s="38"/>
      <c r="I84" s="167" t="str">
        <f t="shared" si="3"/>
        <v/>
      </c>
      <c r="J84" s="122"/>
      <c r="L84" s="2">
        <f>'M5'!K54</f>
        <v>0</v>
      </c>
      <c r="M84" s="138" t="s">
        <v>592</v>
      </c>
      <c r="P84" s="114" t="s">
        <v>571</v>
      </c>
    </row>
    <row r="85" spans="1:16" ht="30.75" thickBot="1" x14ac:dyDescent="0.3">
      <c r="A85" s="40"/>
      <c r="B85" s="103" t="s">
        <v>318</v>
      </c>
      <c r="C85" s="89" t="s">
        <v>317</v>
      </c>
      <c r="D85" s="116"/>
      <c r="E85" s="116"/>
      <c r="F85" s="116"/>
      <c r="G85" s="116"/>
      <c r="H85" s="170" t="s">
        <v>722</v>
      </c>
      <c r="I85" s="167" t="str">
        <f t="shared" si="3"/>
        <v/>
      </c>
      <c r="J85" s="111">
        <f>'M5'!J59</f>
        <v>0</v>
      </c>
      <c r="L85" s="2">
        <f>'M5'!K59</f>
        <v>0</v>
      </c>
      <c r="M85" s="118" t="s">
        <v>60</v>
      </c>
      <c r="N85" s="2">
        <f>'M5'!K60</f>
        <v>0</v>
      </c>
      <c r="P85" s="114" t="s">
        <v>571</v>
      </c>
    </row>
    <row r="86" spans="1:16" ht="39" customHeight="1" thickBot="1" x14ac:dyDescent="0.25">
      <c r="D86" s="85" t="s">
        <v>117</v>
      </c>
      <c r="E86" s="85" t="s">
        <v>596</v>
      </c>
      <c r="F86" s="85" t="s">
        <v>597</v>
      </c>
      <c r="G86" s="166" t="s">
        <v>673</v>
      </c>
      <c r="J86" s="122"/>
      <c r="P86" s="114" t="s">
        <v>571</v>
      </c>
    </row>
    <row r="87" spans="1:16" ht="30.75" thickBot="1" x14ac:dyDescent="0.3">
      <c r="A87" s="40"/>
      <c r="B87" s="103" t="s">
        <v>320</v>
      </c>
      <c r="C87" s="89" t="s">
        <v>319</v>
      </c>
      <c r="D87" s="116"/>
      <c r="E87" s="116"/>
      <c r="F87" s="116"/>
      <c r="G87" s="116"/>
      <c r="I87" s="167" t="str">
        <f t="shared" si="3"/>
        <v/>
      </c>
      <c r="J87" s="122"/>
      <c r="L87" s="2">
        <f>'M5'!K65</f>
        <v>0</v>
      </c>
      <c r="P87" s="114" t="s">
        <v>571</v>
      </c>
    </row>
    <row r="88" spans="1:16" ht="39.75" customHeight="1" thickBot="1" x14ac:dyDescent="0.25">
      <c r="D88" s="85" t="s">
        <v>117</v>
      </c>
      <c r="E88" s="85" t="s">
        <v>593</v>
      </c>
      <c r="F88" s="85" t="s">
        <v>595</v>
      </c>
      <c r="J88" s="122"/>
      <c r="P88" s="114" t="s">
        <v>571</v>
      </c>
    </row>
    <row r="89" spans="1:16" ht="15.75" thickBot="1" x14ac:dyDescent="0.3">
      <c r="A89" s="40"/>
      <c r="B89" s="103" t="s">
        <v>321</v>
      </c>
      <c r="C89" s="89" t="s">
        <v>59</v>
      </c>
      <c r="D89" s="116"/>
      <c r="E89" s="116"/>
      <c r="F89" s="116"/>
      <c r="I89" s="167" t="str">
        <f>IF(COUNTA(D89:F89)&gt;1,"Fehler!","")</f>
        <v/>
      </c>
      <c r="J89" s="122"/>
      <c r="L89" s="2">
        <f>'M5'!K69</f>
        <v>0</v>
      </c>
      <c r="M89" s="38" t="s">
        <v>598</v>
      </c>
      <c r="P89" s="114" t="s">
        <v>571</v>
      </c>
    </row>
    <row r="90" spans="1:16" ht="45.75" thickBot="1" x14ac:dyDescent="0.3">
      <c r="A90" s="40"/>
      <c r="B90" s="103" t="s">
        <v>323</v>
      </c>
      <c r="C90" s="89" t="s">
        <v>322</v>
      </c>
      <c r="D90" s="116"/>
      <c r="E90" s="116"/>
      <c r="F90" s="116"/>
      <c r="I90" s="167" t="str">
        <f>IF(COUNTA(D90:F90)&gt;1,"Fehler!","")</f>
        <v/>
      </c>
      <c r="J90" s="122"/>
      <c r="L90" s="2">
        <f>'M5'!K73</f>
        <v>0</v>
      </c>
      <c r="M90" s="137" t="s">
        <v>599</v>
      </c>
      <c r="P90" s="114" t="s">
        <v>571</v>
      </c>
    </row>
    <row r="91" spans="1:16" ht="39" customHeight="1" thickBot="1" x14ac:dyDescent="0.25">
      <c r="D91" s="85" t="s">
        <v>117</v>
      </c>
      <c r="E91" s="85" t="s">
        <v>596</v>
      </c>
      <c r="F91" s="85" t="s">
        <v>597</v>
      </c>
      <c r="J91" s="122"/>
      <c r="M91" s="139" t="s">
        <v>600</v>
      </c>
      <c r="P91" s="114" t="s">
        <v>571</v>
      </c>
    </row>
    <row r="92" spans="1:16" ht="45.75" thickBot="1" x14ac:dyDescent="0.3">
      <c r="A92" s="40"/>
      <c r="B92" s="103" t="s">
        <v>325</v>
      </c>
      <c r="C92" s="89" t="s">
        <v>324</v>
      </c>
      <c r="D92" s="116"/>
      <c r="E92" s="116"/>
      <c r="F92" s="116"/>
      <c r="H92" s="170" t="s">
        <v>723</v>
      </c>
      <c r="I92" s="167" t="str">
        <f>IF(COUNTA(D92:F92)&gt;1,"Fehler!","")</f>
        <v/>
      </c>
      <c r="J92" s="111">
        <f>'M5'!J77</f>
        <v>0</v>
      </c>
      <c r="L92" s="2">
        <f>'M5'!K77</f>
        <v>0</v>
      </c>
      <c r="M92" s="118" t="s">
        <v>60</v>
      </c>
      <c r="N92" s="2">
        <f>'M5'!K78</f>
        <v>0</v>
      </c>
      <c r="P92" s="114" t="s">
        <v>571</v>
      </c>
    </row>
    <row r="93" spans="1:16" ht="36.75" thickBot="1" x14ac:dyDescent="0.25">
      <c r="B93" s="32"/>
      <c r="C93" s="143" t="s">
        <v>602</v>
      </c>
      <c r="D93" s="85" t="s">
        <v>4</v>
      </c>
      <c r="E93" s="85" t="s">
        <v>5</v>
      </c>
      <c r="F93" s="85" t="s">
        <v>3</v>
      </c>
      <c r="G93" s="85" t="s">
        <v>2</v>
      </c>
      <c r="I93" s="32"/>
      <c r="J93" s="122"/>
      <c r="K93" s="85" t="s">
        <v>4</v>
      </c>
      <c r="L93" s="85" t="s">
        <v>5</v>
      </c>
      <c r="M93" s="85" t="s">
        <v>3</v>
      </c>
      <c r="N93" s="85" t="s">
        <v>2</v>
      </c>
      <c r="P93" s="114" t="s">
        <v>571</v>
      </c>
    </row>
    <row r="94" spans="1:16" ht="45.75" thickBot="1" x14ac:dyDescent="0.3">
      <c r="A94" s="40"/>
      <c r="B94" s="103" t="s">
        <v>327</v>
      </c>
      <c r="C94" s="89" t="s">
        <v>326</v>
      </c>
      <c r="D94" s="116"/>
      <c r="E94" s="116"/>
      <c r="F94" s="116"/>
      <c r="G94" s="116"/>
      <c r="I94" s="167" t="str">
        <f t="shared" ref="I94" si="4">IF(COUNTA(D94:G94)&gt;1,"Fehler!","")</f>
        <v/>
      </c>
      <c r="J94" s="111">
        <f>'M5'!J83</f>
        <v>0</v>
      </c>
      <c r="K94" s="103" t="s">
        <v>328</v>
      </c>
      <c r="L94" s="103" t="s">
        <v>329</v>
      </c>
      <c r="M94" s="103" t="s">
        <v>330</v>
      </c>
      <c r="N94" s="103" t="s">
        <v>331</v>
      </c>
      <c r="P94" s="114" t="s">
        <v>571</v>
      </c>
    </row>
    <row r="95" spans="1:16" x14ac:dyDescent="0.2">
      <c r="A95" s="40"/>
      <c r="P95" s="114" t="s">
        <v>571</v>
      </c>
    </row>
    <row r="96" spans="1:16" ht="27" customHeight="1" thickBot="1" x14ac:dyDescent="0.25">
      <c r="B96"/>
      <c r="D96" s="171" t="s">
        <v>669</v>
      </c>
      <c r="E96" s="172"/>
      <c r="F96" s="172"/>
      <c r="G96" s="173"/>
      <c r="H96" s="107" t="s">
        <v>725</v>
      </c>
      <c r="I96" s="168" t="s">
        <v>46</v>
      </c>
      <c r="J96" s="109" t="s">
        <v>558</v>
      </c>
      <c r="K96" s="106" t="s">
        <v>555</v>
      </c>
      <c r="L96" s="92" t="s">
        <v>556</v>
      </c>
      <c r="N96" s="93" t="s">
        <v>557</v>
      </c>
      <c r="O96" s="144" t="s">
        <v>111</v>
      </c>
      <c r="P96" s="114" t="s">
        <v>571</v>
      </c>
    </row>
    <row r="97" spans="1:16" ht="18.75" thickBot="1" x14ac:dyDescent="0.3">
      <c r="A97" s="79"/>
      <c r="D97" s="108">
        <f>'M6'!F2</f>
        <v>1</v>
      </c>
      <c r="E97" s="108">
        <f>'M6'!G2</f>
        <v>4</v>
      </c>
      <c r="F97" s="108">
        <f>'M6'!H2</f>
        <v>7</v>
      </c>
      <c r="G97" s="108">
        <f>'M6'!I2</f>
        <v>12</v>
      </c>
      <c r="H97" s="108">
        <f>'M6'!J2</f>
        <v>3.75</v>
      </c>
      <c r="I97" s="169">
        <v>6</v>
      </c>
      <c r="J97" s="110">
        <f>'M6'!L2</f>
        <v>0</v>
      </c>
      <c r="K97" s="105">
        <f>'M6'!M2</f>
        <v>0</v>
      </c>
      <c r="L97" s="95">
        <f>'M6'!N2</f>
        <v>0</v>
      </c>
      <c r="M97" s="100"/>
      <c r="N97" s="96">
        <f>'M6'!P2</f>
        <v>0</v>
      </c>
      <c r="O97" s="123">
        <f>'M6'!Q2</f>
        <v>0</v>
      </c>
      <c r="P97" s="114" t="s">
        <v>571</v>
      </c>
    </row>
    <row r="98" spans="1:16" ht="54.75" thickBot="1" x14ac:dyDescent="0.3">
      <c r="B98" s="115" t="s">
        <v>333</v>
      </c>
      <c r="C98" s="78" t="s">
        <v>332</v>
      </c>
      <c r="D98" s="85" t="s">
        <v>4</v>
      </c>
      <c r="E98" s="85" t="s">
        <v>5</v>
      </c>
      <c r="F98" s="85" t="s">
        <v>3</v>
      </c>
      <c r="G98" s="85" t="s">
        <v>2</v>
      </c>
      <c r="I98" s="156" t="s">
        <v>568</v>
      </c>
      <c r="J98" s="112" t="s">
        <v>567</v>
      </c>
      <c r="K98" s="85" t="s">
        <v>4</v>
      </c>
      <c r="L98" s="85" t="s">
        <v>5</v>
      </c>
      <c r="M98" s="85" t="s">
        <v>3</v>
      </c>
      <c r="N98" s="85" t="s">
        <v>2</v>
      </c>
      <c r="P98" s="114" t="s">
        <v>571</v>
      </c>
    </row>
    <row r="99" spans="1:16" ht="30.75" thickBot="1" x14ac:dyDescent="0.3">
      <c r="B99" s="115" t="s">
        <v>335</v>
      </c>
      <c r="C99" s="89" t="s">
        <v>334</v>
      </c>
      <c r="D99" s="116"/>
      <c r="E99" s="116"/>
      <c r="F99" s="116"/>
      <c r="G99" s="116"/>
      <c r="H99" s="132" t="s">
        <v>577</v>
      </c>
      <c r="I99" s="167" t="str">
        <f t="shared" ref="I99:I104" si="5">IF(COUNTA(D99:G99)&gt;1,"Fehler!","")</f>
        <v/>
      </c>
      <c r="J99" s="111">
        <f>'M6'!J7</f>
        <v>0</v>
      </c>
      <c r="K99" s="103" t="s">
        <v>229</v>
      </c>
      <c r="L99" s="103" t="s">
        <v>336</v>
      </c>
      <c r="M99" s="103" t="s">
        <v>337</v>
      </c>
      <c r="N99" s="103" t="s">
        <v>338</v>
      </c>
      <c r="P99" s="114" t="s">
        <v>571</v>
      </c>
    </row>
    <row r="100" spans="1:16" ht="15.75" thickBot="1" x14ac:dyDescent="0.3">
      <c r="B100" s="115" t="s">
        <v>339</v>
      </c>
      <c r="C100" s="89" t="s">
        <v>64</v>
      </c>
      <c r="D100" s="116"/>
      <c r="E100" s="116"/>
      <c r="F100" s="116"/>
      <c r="G100" s="116"/>
      <c r="H100" s="133" t="s">
        <v>567</v>
      </c>
      <c r="I100" s="167" t="str">
        <f t="shared" si="5"/>
        <v/>
      </c>
      <c r="J100" s="111">
        <f>'M6'!J12</f>
        <v>0</v>
      </c>
      <c r="K100" s="103" t="s">
        <v>340</v>
      </c>
      <c r="L100" s="103" t="s">
        <v>341</v>
      </c>
      <c r="M100" s="103" t="s">
        <v>342</v>
      </c>
      <c r="N100" s="103" t="s">
        <v>343</v>
      </c>
      <c r="P100" s="114" t="s">
        <v>571</v>
      </c>
    </row>
    <row r="101" spans="1:16" ht="14.45" customHeight="1" thickBot="1" x14ac:dyDescent="0.3">
      <c r="B101" s="103" t="s">
        <v>344</v>
      </c>
      <c r="C101" s="89" t="s">
        <v>65</v>
      </c>
      <c r="D101" s="116"/>
      <c r="E101" s="116"/>
      <c r="F101" s="116"/>
      <c r="G101" s="116"/>
      <c r="I101" s="167" t="str">
        <f t="shared" si="5"/>
        <v/>
      </c>
      <c r="J101" s="111">
        <f>'M6'!J17</f>
        <v>0</v>
      </c>
      <c r="K101" s="103" t="s">
        <v>229</v>
      </c>
      <c r="L101" s="103" t="s">
        <v>345</v>
      </c>
      <c r="M101" s="103" t="s">
        <v>346</v>
      </c>
      <c r="N101" s="103" t="s">
        <v>347</v>
      </c>
      <c r="P101" s="114" t="s">
        <v>571</v>
      </c>
    </row>
    <row r="102" spans="1:16" ht="30.75" thickBot="1" x14ac:dyDescent="0.3">
      <c r="B102" s="103" t="s">
        <v>349</v>
      </c>
      <c r="C102" s="89" t="s">
        <v>348</v>
      </c>
      <c r="D102" s="116"/>
      <c r="E102" s="116"/>
      <c r="F102" s="116"/>
      <c r="G102" s="116"/>
      <c r="I102" s="167" t="str">
        <f t="shared" si="5"/>
        <v/>
      </c>
      <c r="J102" s="111">
        <f>'M6'!J22</f>
        <v>0</v>
      </c>
      <c r="K102" s="103" t="s">
        <v>229</v>
      </c>
      <c r="L102" s="103" t="s">
        <v>350</v>
      </c>
      <c r="M102" s="103" t="s">
        <v>351</v>
      </c>
      <c r="N102" s="103" t="s">
        <v>352</v>
      </c>
      <c r="P102" s="114" t="s">
        <v>571</v>
      </c>
    </row>
    <row r="103" spans="1:16" ht="30.75" thickBot="1" x14ac:dyDescent="0.3">
      <c r="B103" s="103" t="s">
        <v>93</v>
      </c>
      <c r="C103" s="89" t="s">
        <v>66</v>
      </c>
      <c r="D103" s="116"/>
      <c r="E103" s="116"/>
      <c r="F103" s="116"/>
      <c r="G103" s="116"/>
      <c r="I103" s="167" t="str">
        <f t="shared" si="5"/>
        <v/>
      </c>
      <c r="J103" s="111">
        <f>'M6'!J27</f>
        <v>0</v>
      </c>
      <c r="K103" s="103" t="s">
        <v>229</v>
      </c>
      <c r="L103" s="103" t="s">
        <v>353</v>
      </c>
      <c r="M103" s="103" t="s">
        <v>354</v>
      </c>
      <c r="N103" s="103" t="s">
        <v>355</v>
      </c>
      <c r="P103" s="114" t="s">
        <v>571</v>
      </c>
    </row>
    <row r="104" spans="1:16" ht="30.75" thickBot="1" x14ac:dyDescent="0.3">
      <c r="B104" s="103" t="s">
        <v>356</v>
      </c>
      <c r="C104" s="89" t="s">
        <v>67</v>
      </c>
      <c r="D104" s="116"/>
      <c r="E104" s="116"/>
      <c r="F104" s="116"/>
      <c r="G104" s="116"/>
      <c r="I104" s="167" t="str">
        <f t="shared" si="5"/>
        <v/>
      </c>
      <c r="J104" s="111">
        <f>'M6'!J32</f>
        <v>0</v>
      </c>
      <c r="K104" s="103" t="s">
        <v>229</v>
      </c>
      <c r="L104" s="103" t="s">
        <v>357</v>
      </c>
      <c r="M104" s="103" t="s">
        <v>358</v>
      </c>
      <c r="N104" s="103" t="s">
        <v>359</v>
      </c>
      <c r="P104" s="114" t="s">
        <v>571</v>
      </c>
    </row>
  </sheetData>
  <sheetProtection password="CF71" sheet="1" objects="1" scenarios="1" selectLockedCells="1"/>
  <mergeCells count="7">
    <mergeCell ref="D96:G96"/>
    <mergeCell ref="H65:I65"/>
    <mergeCell ref="D1:G1"/>
    <mergeCell ref="D15:G15"/>
    <mergeCell ref="D30:G30"/>
    <mergeCell ref="D47:G47"/>
    <mergeCell ref="D69:G69"/>
  </mergeCells>
  <conditionalFormatting sqref="D6:G10 D18:G28 D33:G45 E66:H66 D61:H62 D50:G59 D94:G94 D99:G104">
    <cfRule type="cellIs" dxfId="136" priority="66" stopIfTrue="1" operator="equal">
      <formula>"x"</formula>
    </cfRule>
  </conditionalFormatting>
  <conditionalFormatting sqref="D66">
    <cfRule type="cellIs" dxfId="135" priority="57" stopIfTrue="1" operator="equal">
      <formula>"x"</formula>
    </cfRule>
  </conditionalFormatting>
  <conditionalFormatting sqref="D75:D85 G87 D89:D90 D92 D87">
    <cfRule type="cellIs" dxfId="134" priority="55" stopIfTrue="1" operator="equal">
      <formula>"x"</formula>
    </cfRule>
  </conditionalFormatting>
  <conditionalFormatting sqref="E75:G85 E87:F87 E89:F90 E92:F92">
    <cfRule type="cellIs" dxfId="133" priority="56" stopIfTrue="1" operator="greaterThanOrEqual">
      <formula>1</formula>
    </cfRule>
  </conditionalFormatting>
  <conditionalFormatting sqref="K5">
    <cfRule type="expression" dxfId="132" priority="41" stopIfTrue="1">
      <formula>$D$6=T(x)</formula>
    </cfRule>
  </conditionalFormatting>
  <conditionalFormatting sqref="D5">
    <cfRule type="expression" dxfId="131" priority="39" stopIfTrue="1">
      <formula>$D$6=T(x)</formula>
    </cfRule>
  </conditionalFormatting>
  <conditionalFormatting sqref="D32">
    <cfRule type="expression" dxfId="130" priority="36" stopIfTrue="1">
      <formula>$D$6=T(x)</formula>
    </cfRule>
  </conditionalFormatting>
  <conditionalFormatting sqref="D17">
    <cfRule type="expression" dxfId="129" priority="37" stopIfTrue="1">
      <formula>$D$6=T(x)</formula>
    </cfRule>
  </conditionalFormatting>
  <conditionalFormatting sqref="K17">
    <cfRule type="expression" dxfId="128" priority="35" stopIfTrue="1">
      <formula>$D$6=T(x)</formula>
    </cfRule>
  </conditionalFormatting>
  <conditionalFormatting sqref="D49">
    <cfRule type="expression" dxfId="127" priority="34" stopIfTrue="1">
      <formula>$D$6=T(x)</formula>
    </cfRule>
  </conditionalFormatting>
  <conditionalFormatting sqref="K49">
    <cfRule type="expression" dxfId="126" priority="33" stopIfTrue="1">
      <formula>$D$6=T(x)</formula>
    </cfRule>
  </conditionalFormatting>
  <conditionalFormatting sqref="D65">
    <cfRule type="expression" dxfId="125" priority="32" stopIfTrue="1">
      <formula>$D$6=T(x)</formula>
    </cfRule>
  </conditionalFormatting>
  <conditionalFormatting sqref="D60:H60">
    <cfRule type="expression" dxfId="124" priority="31" stopIfTrue="1">
      <formula>$D$6=T(x)</formula>
    </cfRule>
  </conditionalFormatting>
  <conditionalFormatting sqref="K65">
    <cfRule type="expression" dxfId="123" priority="30" stopIfTrue="1">
      <formula>$D$6=T(x)</formula>
    </cfRule>
  </conditionalFormatting>
  <conditionalFormatting sqref="D93">
    <cfRule type="expression" dxfId="122" priority="25" stopIfTrue="1">
      <formula>$D$6=T(x)</formula>
    </cfRule>
  </conditionalFormatting>
  <conditionalFormatting sqref="D88">
    <cfRule type="expression" dxfId="121" priority="24" stopIfTrue="1">
      <formula>$D$6=T(x)</formula>
    </cfRule>
  </conditionalFormatting>
  <conditionalFormatting sqref="D86:F86">
    <cfRule type="expression" dxfId="120" priority="23" stopIfTrue="1">
      <formula>$D$6=T(x)</formula>
    </cfRule>
  </conditionalFormatting>
  <conditionalFormatting sqref="D74:G74">
    <cfRule type="expression" dxfId="119" priority="22" stopIfTrue="1">
      <formula>$D$6=T(x)</formula>
    </cfRule>
  </conditionalFormatting>
  <conditionalFormatting sqref="K93">
    <cfRule type="expression" dxfId="118" priority="21" stopIfTrue="1">
      <formula>$D$6=T(x)</formula>
    </cfRule>
  </conditionalFormatting>
  <conditionalFormatting sqref="D98">
    <cfRule type="expression" dxfId="117" priority="20" stopIfTrue="1">
      <formula>$D$6=T(x)</formula>
    </cfRule>
  </conditionalFormatting>
  <conditionalFormatting sqref="K98">
    <cfRule type="expression" dxfId="116" priority="19" stopIfTrue="1">
      <formula>$D$6=T(x)</formula>
    </cfRule>
  </conditionalFormatting>
  <conditionalFormatting sqref="D91">
    <cfRule type="expression" dxfId="115" priority="18" stopIfTrue="1">
      <formula>$D$6=T(x)</formula>
    </cfRule>
  </conditionalFormatting>
  <conditionalFormatting sqref="E88:F88">
    <cfRule type="expression" dxfId="114" priority="17" stopIfTrue="1">
      <formula>$D$6=T(x)</formula>
    </cfRule>
  </conditionalFormatting>
  <conditionalFormatting sqref="E91:F91">
    <cfRule type="expression" dxfId="113" priority="16" stopIfTrue="1">
      <formula>$D$6=T(x)</formula>
    </cfRule>
  </conditionalFormatting>
  <conditionalFormatting sqref="G86">
    <cfRule type="expression" dxfId="112" priority="15" stopIfTrue="1">
      <formula>$D$6=T(x)</formula>
    </cfRule>
  </conditionalFormatting>
  <conditionalFormatting sqref="I6:I10">
    <cfRule type="cellIs" dxfId="111" priority="13" operator="notEqual">
      <formula>""</formula>
    </cfRule>
  </conditionalFormatting>
  <conditionalFormatting sqref="I18">
    <cfRule type="cellIs" dxfId="110" priority="12" operator="notEqual">
      <formula>""</formula>
    </cfRule>
  </conditionalFormatting>
  <conditionalFormatting sqref="I19:I28">
    <cfRule type="cellIs" dxfId="109" priority="11" operator="notEqual">
      <formula>""</formula>
    </cfRule>
  </conditionalFormatting>
  <conditionalFormatting sqref="I33:I45">
    <cfRule type="cellIs" dxfId="108" priority="10" operator="notEqual">
      <formula>""</formula>
    </cfRule>
  </conditionalFormatting>
  <conditionalFormatting sqref="I50:I59">
    <cfRule type="cellIs" dxfId="107" priority="9" operator="notEqual">
      <formula>""</formula>
    </cfRule>
  </conditionalFormatting>
  <conditionalFormatting sqref="I61:I62">
    <cfRule type="cellIs" dxfId="106" priority="8" operator="notEqual">
      <formula>""</formula>
    </cfRule>
  </conditionalFormatting>
  <conditionalFormatting sqref="I66">
    <cfRule type="cellIs" dxfId="105" priority="7" operator="notEqual">
      <formula>""</formula>
    </cfRule>
  </conditionalFormatting>
  <conditionalFormatting sqref="I75:I85">
    <cfRule type="cellIs" dxfId="104" priority="6" operator="notEqual">
      <formula>""</formula>
    </cfRule>
  </conditionalFormatting>
  <conditionalFormatting sqref="I87">
    <cfRule type="cellIs" dxfId="103" priority="5" operator="notEqual">
      <formula>""</formula>
    </cfRule>
  </conditionalFormatting>
  <conditionalFormatting sqref="I89:I90">
    <cfRule type="cellIs" dxfId="102" priority="4" operator="notEqual">
      <formula>""</formula>
    </cfRule>
  </conditionalFormatting>
  <conditionalFormatting sqref="I92">
    <cfRule type="cellIs" dxfId="101" priority="3" operator="notEqual">
      <formula>""</formula>
    </cfRule>
  </conditionalFormatting>
  <conditionalFormatting sqref="I94">
    <cfRule type="cellIs" dxfId="100" priority="2" operator="notEqual">
      <formula>""</formula>
    </cfRule>
  </conditionalFormatting>
  <conditionalFormatting sqref="I99:I104">
    <cfRule type="cellIs" dxfId="99" priority="1" operator="notEqual">
      <formula>""</formula>
    </cfRule>
  </conditionalFormatting>
  <dataValidations count="3">
    <dataValidation type="list" allowBlank="1" showDropDown="1" showInputMessage="1" showErrorMessage="1" sqref="D99:G104 D6:G10 D18:G28 D33:G45 D66:H66 D50:G59 D61:H62">
      <formula1>"x"</formula1>
    </dataValidation>
    <dataValidation type="list" allowBlank="1" showDropDown="1" showInputMessage="1" showErrorMessage="1" prompt="gegebenen-falls &quot;x&quot; eingeben" sqref="D75:D85 G87 D94:G94 D89:D90 D92 D87">
      <formula1>"x"</formula1>
    </dataValidation>
    <dataValidation type="whole" operator="greaterThanOrEqual" allowBlank="1" showDropDown="1" showInputMessage="1" showErrorMessage="1" prompt="ganze Zahl eingeben" sqref="E75:G85 E87:F87 E89:F90 E92:F92">
      <formula1>1</formula1>
    </dataValidation>
  </dataValidations>
  <pageMargins left="0.23622047244094491" right="0.23622047244094491" top="0.47244094488188981" bottom="0.43307086614173229" header="0.31496062992125984" footer="0.31496062992125984"/>
  <pageSetup paperSize="9" scale="70" fitToHeight="0" orientation="landscape" horizontalDpi="4294967292" r:id="rId1"/>
  <headerFooter alignWithMargins="0">
    <oddHeader>Seite &amp;P von &amp;N</oddHeader>
    <oddFooter>&amp;C&amp;F&amp;R&amp;D &amp;T</oddFooter>
  </headerFooter>
  <rowBreaks count="3" manualBreakCount="3">
    <brk id="29" max="16383" man="1"/>
    <brk id="59" max="16383" man="1"/>
    <brk id="8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7"/>
    <pageSetUpPr fitToPage="1"/>
  </sheetPr>
  <dimension ref="A1:Q73"/>
  <sheetViews>
    <sheetView zoomScale="90" zoomScaleNormal="90" workbookViewId="0">
      <selection activeCell="D6" sqref="D6"/>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1.5703125"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37.5" customHeight="1" thickBot="1" x14ac:dyDescent="0.3">
      <c r="A2" s="48" t="s">
        <v>227</v>
      </c>
      <c r="B2" s="183" t="s">
        <v>34</v>
      </c>
      <c r="C2" s="184"/>
      <c r="D2" s="184"/>
      <c r="E2" s="185"/>
      <c r="F2" s="9">
        <v>3</v>
      </c>
      <c r="G2" s="9">
        <v>8</v>
      </c>
      <c r="H2" s="9">
        <v>19</v>
      </c>
      <c r="I2" s="9">
        <v>37</v>
      </c>
      <c r="J2" s="9">
        <v>10</v>
      </c>
      <c r="L2" s="7">
        <f>SUM(J4:J73)</f>
        <v>0</v>
      </c>
      <c r="M2" s="6">
        <f>IF(L2&gt;=I2,4,IF(L2&gt;=H2,3,IF(L2&gt;=G2,2,IF(L2&gt;=F2,1,0))))</f>
        <v>0</v>
      </c>
      <c r="N2" s="5">
        <f>M2*J2</f>
        <v>0</v>
      </c>
      <c r="P2" s="30">
        <f>Pflegegrad!D9</f>
        <v>0</v>
      </c>
      <c r="Q2" s="13">
        <f>Pflegegrad!E9</f>
        <v>0</v>
      </c>
    </row>
    <row r="3" spans="1:17" ht="15.75" thickBot="1" x14ac:dyDescent="0.3">
      <c r="B3" s="46" t="s">
        <v>103</v>
      </c>
      <c r="C3" s="3" t="s">
        <v>228</v>
      </c>
    </row>
    <row r="4" spans="1:17" ht="13.5" thickBot="1" x14ac:dyDescent="0.25">
      <c r="D4" s="46" t="s">
        <v>229</v>
      </c>
      <c r="E4" s="10" t="s">
        <v>4</v>
      </c>
      <c r="F4" s="86">
        <f>Bewertungen!D50</f>
        <v>0</v>
      </c>
      <c r="G4" s="36">
        <f>IF(F4="x",1,0)</f>
        <v>0</v>
      </c>
      <c r="H4" s="37">
        <v>0</v>
      </c>
      <c r="I4" s="37">
        <f>G4*H4</f>
        <v>0</v>
      </c>
      <c r="J4" s="69"/>
    </row>
    <row r="5" spans="1:17" ht="13.5" thickBot="1" x14ac:dyDescent="0.25">
      <c r="D5" s="46" t="s">
        <v>662</v>
      </c>
      <c r="E5" s="10" t="s">
        <v>5</v>
      </c>
      <c r="F5" s="86">
        <f>Bewertungen!E50</f>
        <v>0</v>
      </c>
      <c r="G5" s="36">
        <f>IF(F5="x",1,0)</f>
        <v>0</v>
      </c>
      <c r="H5" s="37">
        <v>1</v>
      </c>
      <c r="I5" s="37">
        <f>G5*H5</f>
        <v>0</v>
      </c>
    </row>
    <row r="6" spans="1:17" ht="13.5" thickBot="1" x14ac:dyDescent="0.25">
      <c r="D6" s="46" t="s">
        <v>231</v>
      </c>
      <c r="E6" s="10" t="s">
        <v>3</v>
      </c>
      <c r="F6" s="86">
        <f>Bewertungen!F50</f>
        <v>0</v>
      </c>
      <c r="G6" s="36">
        <f>IF(F6="x",1,0)</f>
        <v>0</v>
      </c>
      <c r="H6" s="37">
        <v>2</v>
      </c>
      <c r="I6" s="37">
        <f>G6*H6</f>
        <v>0</v>
      </c>
    </row>
    <row r="7" spans="1:17" ht="13.5" thickBot="1" x14ac:dyDescent="0.25">
      <c r="D7" s="46" t="s">
        <v>232</v>
      </c>
      <c r="E7" s="10" t="s">
        <v>2</v>
      </c>
      <c r="F7" s="86">
        <f>Bewertungen!G50</f>
        <v>0</v>
      </c>
      <c r="G7" s="36">
        <f>IF(F7="x",1,0)</f>
        <v>0</v>
      </c>
      <c r="H7" s="37">
        <v>3</v>
      </c>
      <c r="I7" s="37">
        <f>G7*H7</f>
        <v>0</v>
      </c>
      <c r="J7" s="8">
        <f>SUM(I4:I7)</f>
        <v>0</v>
      </c>
    </row>
    <row r="8" spans="1:17" ht="15.75" thickBot="1" x14ac:dyDescent="0.3">
      <c r="B8" s="49" t="s">
        <v>234</v>
      </c>
      <c r="C8" s="31" t="s">
        <v>233</v>
      </c>
      <c r="D8" s="33"/>
      <c r="G8" s="37"/>
      <c r="H8" s="37"/>
      <c r="I8" s="37"/>
    </row>
    <row r="9" spans="1:17" ht="13.5" thickBot="1" x14ac:dyDescent="0.25">
      <c r="D9" s="46" t="s">
        <v>235</v>
      </c>
      <c r="E9" s="10" t="s">
        <v>4</v>
      </c>
      <c r="F9" s="86">
        <f>Bewertungen!D51</f>
        <v>0</v>
      </c>
      <c r="G9" s="36">
        <f>IF(F9="x",1,0)</f>
        <v>0</v>
      </c>
      <c r="H9" s="37">
        <v>0</v>
      </c>
      <c r="I9" s="37">
        <f>G9*H9</f>
        <v>0</v>
      </c>
      <c r="J9" s="69"/>
    </row>
    <row r="10" spans="1:17" ht="13.5" thickBot="1" x14ac:dyDescent="0.25">
      <c r="D10" s="46" t="s">
        <v>236</v>
      </c>
      <c r="E10" s="10" t="s">
        <v>5</v>
      </c>
      <c r="F10" s="86">
        <f>Bewertungen!E51</f>
        <v>0</v>
      </c>
      <c r="G10" s="36">
        <f>IF(F10="x",1,0)</f>
        <v>0</v>
      </c>
      <c r="H10" s="37">
        <v>1</v>
      </c>
      <c r="I10" s="37">
        <f>G10*H10</f>
        <v>0</v>
      </c>
    </row>
    <row r="11" spans="1:17" ht="13.5" thickBot="1" x14ac:dyDescent="0.25">
      <c r="D11" s="46" t="s">
        <v>237</v>
      </c>
      <c r="E11" s="10" t="s">
        <v>3</v>
      </c>
      <c r="F11" s="86">
        <f>Bewertungen!F51</f>
        <v>0</v>
      </c>
      <c r="G11" s="36">
        <f>IF(F11="x",1,0)</f>
        <v>0</v>
      </c>
      <c r="H11" s="37">
        <v>2</v>
      </c>
      <c r="I11" s="37">
        <f>G11*H11</f>
        <v>0</v>
      </c>
      <c r="L11" s="80"/>
      <c r="M11" s="81"/>
      <c r="N11" s="81"/>
      <c r="O11" s="81"/>
      <c r="P11" s="81"/>
      <c r="Q11" s="81"/>
    </row>
    <row r="12" spans="1:17" ht="13.5" thickBot="1" x14ac:dyDescent="0.25">
      <c r="D12" s="46" t="s">
        <v>238</v>
      </c>
      <c r="E12" s="10" t="s">
        <v>2</v>
      </c>
      <c r="F12" s="86">
        <f>Bewertungen!G51</f>
        <v>0</v>
      </c>
      <c r="G12" s="36">
        <f>IF(F12="x",1,0)</f>
        <v>0</v>
      </c>
      <c r="H12" s="37">
        <v>3</v>
      </c>
      <c r="I12" s="37">
        <f>G12*H12</f>
        <v>0</v>
      </c>
      <c r="J12" s="8">
        <f>SUM(I9:I12)</f>
        <v>0</v>
      </c>
      <c r="L12" s="82" t="s">
        <v>610</v>
      </c>
      <c r="M12" s="81"/>
      <c r="N12" s="81"/>
      <c r="O12" s="81"/>
      <c r="P12" s="81"/>
      <c r="Q12" s="81"/>
    </row>
    <row r="13" spans="1:17" ht="15.75" thickBot="1" x14ac:dyDescent="0.3">
      <c r="B13" s="46" t="s">
        <v>91</v>
      </c>
      <c r="C13" s="31" t="s">
        <v>239</v>
      </c>
      <c r="D13" s="33"/>
      <c r="G13" s="37"/>
      <c r="H13" s="37"/>
      <c r="I13" s="37"/>
      <c r="L13" s="80" t="s">
        <v>611</v>
      </c>
      <c r="M13" s="81"/>
      <c r="N13" s="81"/>
      <c r="O13" s="81"/>
      <c r="P13" s="81"/>
      <c r="Q13" s="81"/>
    </row>
    <row r="14" spans="1:17" ht="13.5" thickBot="1" x14ac:dyDescent="0.25">
      <c r="D14" s="46" t="s">
        <v>229</v>
      </c>
      <c r="E14" s="10" t="s">
        <v>4</v>
      </c>
      <c r="F14" s="86">
        <f>Bewertungen!D52</f>
        <v>0</v>
      </c>
      <c r="G14" s="36">
        <f>IF(F14="x",1,0)</f>
        <v>0</v>
      </c>
      <c r="H14" s="37">
        <v>0</v>
      </c>
      <c r="I14" s="37">
        <f>G14*H14</f>
        <v>0</v>
      </c>
      <c r="J14" s="69"/>
      <c r="L14" s="80"/>
      <c r="M14" s="81"/>
      <c r="N14" s="81"/>
      <c r="O14" s="81"/>
      <c r="P14" s="81"/>
      <c r="Q14" s="81"/>
    </row>
    <row r="15" spans="1:17" ht="13.5" thickBot="1" x14ac:dyDescent="0.25">
      <c r="D15" s="46" t="s">
        <v>240</v>
      </c>
      <c r="E15" s="10" t="s">
        <v>5</v>
      </c>
      <c r="F15" s="86">
        <f>Bewertungen!E52</f>
        <v>0</v>
      </c>
      <c r="G15" s="36">
        <f>IF(F15="x",1,0)</f>
        <v>0</v>
      </c>
      <c r="H15" s="37">
        <v>1</v>
      </c>
      <c r="I15" s="37">
        <f>G15*H15</f>
        <v>0</v>
      </c>
      <c r="L15" s="80" t="s">
        <v>612</v>
      </c>
      <c r="M15" s="81"/>
      <c r="N15" s="81"/>
      <c r="O15" s="81"/>
      <c r="P15" s="81"/>
      <c r="Q15" s="81"/>
    </row>
    <row r="16" spans="1:17" ht="13.5" thickBot="1" x14ac:dyDescent="0.25">
      <c r="D16" s="46" t="s">
        <v>241</v>
      </c>
      <c r="E16" s="10" t="s">
        <v>3</v>
      </c>
      <c r="F16" s="86">
        <f>Bewertungen!F52</f>
        <v>0</v>
      </c>
      <c r="G16" s="36">
        <f>IF(F16="x",1,0)</f>
        <v>0</v>
      </c>
      <c r="H16" s="37">
        <v>2</v>
      </c>
      <c r="I16" s="37">
        <f>G16*H16</f>
        <v>0</v>
      </c>
    </row>
    <row r="17" spans="2:10" ht="13.5" thickBot="1" x14ac:dyDescent="0.25">
      <c r="D17" s="46" t="s">
        <v>232</v>
      </c>
      <c r="E17" s="10" t="s">
        <v>2</v>
      </c>
      <c r="F17" s="86">
        <f>Bewertungen!G52</f>
        <v>0</v>
      </c>
      <c r="G17" s="36">
        <f>IF(F17="x",1,0)</f>
        <v>0</v>
      </c>
      <c r="H17" s="37">
        <v>3</v>
      </c>
      <c r="I17" s="37">
        <f>G17*H17</f>
        <v>0</v>
      </c>
      <c r="J17" s="8">
        <f>SUM(I14:I17)</f>
        <v>0</v>
      </c>
    </row>
    <row r="18" spans="2:10" ht="15.75" thickBot="1" x14ac:dyDescent="0.3">
      <c r="B18" s="46" t="s">
        <v>243</v>
      </c>
      <c r="C18" s="31" t="s">
        <v>242</v>
      </c>
      <c r="D18" s="33"/>
      <c r="G18" s="37"/>
      <c r="H18" s="37"/>
      <c r="I18" s="37"/>
    </row>
    <row r="19" spans="2:10" ht="13.5" thickBot="1" x14ac:dyDescent="0.25">
      <c r="D19" s="46" t="s">
        <v>229</v>
      </c>
      <c r="E19" s="10" t="s">
        <v>4</v>
      </c>
      <c r="F19" s="86">
        <f>Bewertungen!D53</f>
        <v>0</v>
      </c>
      <c r="G19" s="36">
        <f>IF(F19="x",1,0)</f>
        <v>0</v>
      </c>
      <c r="H19" s="37">
        <v>0</v>
      </c>
      <c r="I19" s="37">
        <f>G19*H19</f>
        <v>0</v>
      </c>
      <c r="J19" s="69"/>
    </row>
    <row r="20" spans="2:10" ht="13.5" thickBot="1" x14ac:dyDescent="0.25">
      <c r="D20" s="46" t="s">
        <v>244</v>
      </c>
      <c r="E20" s="10" t="s">
        <v>5</v>
      </c>
      <c r="F20" s="86">
        <f>Bewertungen!E53</f>
        <v>0</v>
      </c>
      <c r="G20" s="36">
        <f>IF(F20="x",1,0)</f>
        <v>0</v>
      </c>
      <c r="H20" s="37">
        <v>1</v>
      </c>
      <c r="I20" s="37">
        <f>G20*H20</f>
        <v>0</v>
      </c>
    </row>
    <row r="21" spans="2:10" ht="13.5" thickBot="1" x14ac:dyDescent="0.25">
      <c r="D21" s="46" t="s">
        <v>245</v>
      </c>
      <c r="E21" s="10" t="s">
        <v>3</v>
      </c>
      <c r="F21" s="86">
        <f>Bewertungen!F53</f>
        <v>0</v>
      </c>
      <c r="G21" s="36">
        <f>IF(F21="x",1,0)</f>
        <v>0</v>
      </c>
      <c r="H21" s="37">
        <v>2</v>
      </c>
      <c r="I21" s="37">
        <f>G21*H21</f>
        <v>0</v>
      </c>
    </row>
    <row r="22" spans="2:10" ht="13.5" thickBot="1" x14ac:dyDescent="0.25">
      <c r="D22" s="46" t="s">
        <v>232</v>
      </c>
      <c r="E22" s="10" t="s">
        <v>2</v>
      </c>
      <c r="F22" s="86">
        <f>Bewertungen!G53</f>
        <v>0</v>
      </c>
      <c r="G22" s="36">
        <f>IF(F22="x",1,0)</f>
        <v>0</v>
      </c>
      <c r="H22" s="37">
        <v>3</v>
      </c>
      <c r="I22" s="37">
        <f>G22*H22</f>
        <v>0</v>
      </c>
      <c r="J22" s="8">
        <f>SUM(I19:I22)</f>
        <v>0</v>
      </c>
    </row>
    <row r="23" spans="2:10" ht="15.75" thickBot="1" x14ac:dyDescent="0.3">
      <c r="B23" s="46" t="s">
        <v>247</v>
      </c>
      <c r="C23" s="31" t="s">
        <v>246</v>
      </c>
      <c r="D23" s="33"/>
      <c r="G23" s="37"/>
      <c r="H23" s="37"/>
      <c r="I23" s="37"/>
    </row>
    <row r="24" spans="2:10" ht="13.5" thickBot="1" x14ac:dyDescent="0.25">
      <c r="D24" s="46" t="s">
        <v>229</v>
      </c>
      <c r="E24" s="10" t="s">
        <v>4</v>
      </c>
      <c r="F24" s="86">
        <f>Bewertungen!D54</f>
        <v>0</v>
      </c>
      <c r="G24" s="36">
        <f>IF(F24="x",1,0)</f>
        <v>0</v>
      </c>
      <c r="H24" s="37">
        <v>0</v>
      </c>
      <c r="I24" s="37">
        <f>G24*H24</f>
        <v>0</v>
      </c>
      <c r="J24" s="69"/>
    </row>
    <row r="25" spans="2:10" ht="13.5" thickBot="1" x14ac:dyDescent="0.25">
      <c r="D25" s="46" t="s">
        <v>248</v>
      </c>
      <c r="E25" s="10" t="s">
        <v>5</v>
      </c>
      <c r="F25" s="86">
        <f>Bewertungen!E54</f>
        <v>0</v>
      </c>
      <c r="G25" s="36">
        <f>IF(F25="x",1,0)</f>
        <v>0</v>
      </c>
      <c r="H25" s="37">
        <v>1</v>
      </c>
      <c r="I25" s="37">
        <f>G25*H25</f>
        <v>0</v>
      </c>
    </row>
    <row r="26" spans="2:10" ht="13.5" thickBot="1" x14ac:dyDescent="0.25">
      <c r="D26" s="46" t="s">
        <v>249</v>
      </c>
      <c r="E26" s="10" t="s">
        <v>3</v>
      </c>
      <c r="F26" s="86">
        <f>Bewertungen!F54</f>
        <v>0</v>
      </c>
      <c r="G26" s="36">
        <f>IF(F26="x",1,0)</f>
        <v>0</v>
      </c>
      <c r="H26" s="37">
        <v>2</v>
      </c>
      <c r="I26" s="37">
        <f>G26*H26</f>
        <v>0</v>
      </c>
    </row>
    <row r="27" spans="2:10" ht="13.5" thickBot="1" x14ac:dyDescent="0.25">
      <c r="D27" s="46" t="s">
        <v>232</v>
      </c>
      <c r="E27" s="10" t="s">
        <v>2</v>
      </c>
      <c r="F27" s="86">
        <f>Bewertungen!G54</f>
        <v>0</v>
      </c>
      <c r="G27" s="36">
        <f>IF(F27="x",1,0)</f>
        <v>0</v>
      </c>
      <c r="H27" s="37">
        <v>3</v>
      </c>
      <c r="I27" s="37">
        <f>G27*H27</f>
        <v>0</v>
      </c>
      <c r="J27" s="8">
        <f>SUM(I24:I27)</f>
        <v>0</v>
      </c>
    </row>
    <row r="28" spans="2:10" ht="15.75" thickBot="1" x14ac:dyDescent="0.3">
      <c r="B28" s="46" t="s">
        <v>251</v>
      </c>
      <c r="C28" s="31" t="s">
        <v>250</v>
      </c>
      <c r="D28" s="33"/>
      <c r="G28" s="37"/>
      <c r="H28" s="37"/>
      <c r="I28" s="37"/>
    </row>
    <row r="29" spans="2:10" ht="13.5" thickBot="1" x14ac:dyDescent="0.25">
      <c r="D29" s="46" t="s">
        <v>229</v>
      </c>
      <c r="E29" s="10" t="s">
        <v>4</v>
      </c>
      <c r="F29" s="86">
        <f>Bewertungen!D55</f>
        <v>0</v>
      </c>
      <c r="G29" s="36">
        <f>IF(F29="x",1,0)</f>
        <v>0</v>
      </c>
      <c r="H29" s="37">
        <v>0</v>
      </c>
      <c r="I29" s="37">
        <f>G29*H29</f>
        <v>0</v>
      </c>
      <c r="J29" s="69"/>
    </row>
    <row r="30" spans="2:10" ht="13.5" thickBot="1" x14ac:dyDescent="0.25">
      <c r="D30" s="46" t="s">
        <v>252</v>
      </c>
      <c r="E30" s="10" t="s">
        <v>5</v>
      </c>
      <c r="F30" s="86">
        <f>Bewertungen!E55</f>
        <v>0</v>
      </c>
      <c r="G30" s="36">
        <f>IF(F30="x",1,0)</f>
        <v>0</v>
      </c>
      <c r="H30" s="37">
        <v>1</v>
      </c>
      <c r="I30" s="37">
        <f>G30*H30</f>
        <v>0</v>
      </c>
    </row>
    <row r="31" spans="2:10" ht="13.5" thickBot="1" x14ac:dyDescent="0.25">
      <c r="D31" s="46" t="s">
        <v>253</v>
      </c>
      <c r="E31" s="10" t="s">
        <v>3</v>
      </c>
      <c r="F31" s="86">
        <f>Bewertungen!F55</f>
        <v>0</v>
      </c>
      <c r="G31" s="36">
        <f>IF(F31="x",1,0)</f>
        <v>0</v>
      </c>
      <c r="H31" s="37">
        <v>2</v>
      </c>
      <c r="I31" s="37">
        <f>G31*H31</f>
        <v>0</v>
      </c>
    </row>
    <row r="32" spans="2:10" ht="13.5" thickBot="1" x14ac:dyDescent="0.25">
      <c r="D32" s="46" t="s">
        <v>232</v>
      </c>
      <c r="E32" s="10" t="s">
        <v>2</v>
      </c>
      <c r="F32" s="86">
        <f>Bewertungen!G55</f>
        <v>0</v>
      </c>
      <c r="G32" s="36">
        <f>IF(F32="x",1,0)</f>
        <v>0</v>
      </c>
      <c r="H32" s="37">
        <v>3</v>
      </c>
      <c r="I32" s="37">
        <f>G32*H32</f>
        <v>0</v>
      </c>
      <c r="J32" s="8">
        <f>SUM(I29:I32)</f>
        <v>0</v>
      </c>
    </row>
    <row r="33" spans="2:10" ht="15.75" thickBot="1" x14ac:dyDescent="0.3">
      <c r="B33" s="46" t="s">
        <v>255</v>
      </c>
      <c r="C33" s="31" t="s">
        <v>254</v>
      </c>
      <c r="D33" s="33"/>
      <c r="G33" s="37"/>
      <c r="H33" s="37"/>
      <c r="I33" s="37"/>
    </row>
    <row r="34" spans="2:10" ht="13.5" thickBot="1" x14ac:dyDescent="0.25">
      <c r="D34" s="46" t="s">
        <v>229</v>
      </c>
      <c r="E34" s="10" t="s">
        <v>4</v>
      </c>
      <c r="F34" s="86">
        <f>Bewertungen!D56</f>
        <v>0</v>
      </c>
      <c r="G34" s="36">
        <f>IF(F34="x",1,0)</f>
        <v>0</v>
      </c>
      <c r="H34" s="37">
        <v>0</v>
      </c>
      <c r="I34" s="37">
        <f>G34*H34</f>
        <v>0</v>
      </c>
      <c r="J34" s="69"/>
    </row>
    <row r="35" spans="2:10" ht="13.5" thickBot="1" x14ac:dyDescent="0.25">
      <c r="D35" s="46" t="s">
        <v>256</v>
      </c>
      <c r="E35" s="10" t="s">
        <v>5</v>
      </c>
      <c r="F35" s="86">
        <f>Bewertungen!E56</f>
        <v>0</v>
      </c>
      <c r="G35" s="36">
        <f>IF(F35="x",1,0)</f>
        <v>0</v>
      </c>
      <c r="H35" s="37">
        <v>1</v>
      </c>
      <c r="I35" s="37">
        <f>G35*H35</f>
        <v>0</v>
      </c>
    </row>
    <row r="36" spans="2:10" ht="13.5" thickBot="1" x14ac:dyDescent="0.25">
      <c r="D36" s="46" t="s">
        <v>257</v>
      </c>
      <c r="E36" s="10" t="s">
        <v>3</v>
      </c>
      <c r="F36" s="86">
        <f>Bewertungen!F56</f>
        <v>0</v>
      </c>
      <c r="G36" s="36">
        <f>IF(F36="x",1,0)</f>
        <v>0</v>
      </c>
      <c r="H36" s="37">
        <v>2</v>
      </c>
      <c r="I36" s="37">
        <f>G36*H36</f>
        <v>0</v>
      </c>
    </row>
    <row r="37" spans="2:10" ht="13.5" thickBot="1" x14ac:dyDescent="0.25">
      <c r="D37" s="46" t="s">
        <v>232</v>
      </c>
      <c r="E37" s="10" t="s">
        <v>2</v>
      </c>
      <c r="F37" s="86">
        <f>Bewertungen!G56</f>
        <v>0</v>
      </c>
      <c r="G37" s="36">
        <f>IF(F37="x",1,0)</f>
        <v>0</v>
      </c>
      <c r="H37" s="37">
        <v>3</v>
      </c>
      <c r="I37" s="37">
        <f>G37*H37</f>
        <v>0</v>
      </c>
      <c r="J37" s="8">
        <f>SUM(I34:I37)</f>
        <v>0</v>
      </c>
    </row>
    <row r="38" spans="2:10" ht="15.75" thickBot="1" x14ac:dyDescent="0.3">
      <c r="B38" s="46" t="s">
        <v>258</v>
      </c>
      <c r="C38" s="31" t="s">
        <v>35</v>
      </c>
      <c r="D38" s="33"/>
      <c r="G38" s="37"/>
      <c r="H38" s="37"/>
      <c r="I38" s="37"/>
    </row>
    <row r="39" spans="2:10" ht="13.5" thickBot="1" x14ac:dyDescent="0.25">
      <c r="D39" s="46" t="s">
        <v>229</v>
      </c>
      <c r="E39" s="10" t="s">
        <v>4</v>
      </c>
      <c r="F39" s="86">
        <f>Bewertungen!D57</f>
        <v>0</v>
      </c>
      <c r="G39" s="36">
        <f>IF(F39="x",1,0)</f>
        <v>0</v>
      </c>
      <c r="H39" s="37">
        <v>0</v>
      </c>
      <c r="I39" s="37">
        <f>G39*H39</f>
        <v>0</v>
      </c>
    </row>
    <row r="40" spans="2:10" ht="13.5" thickBot="1" x14ac:dyDescent="0.25">
      <c r="D40" s="46" t="s">
        <v>287</v>
      </c>
      <c r="E40" s="10" t="s">
        <v>5</v>
      </c>
      <c r="F40" s="86">
        <f>Bewertungen!E57</f>
        <v>0</v>
      </c>
      <c r="G40" s="36">
        <f>IF(F40="x",1,0)</f>
        <v>0</v>
      </c>
      <c r="H40" s="37">
        <v>3</v>
      </c>
      <c r="I40" s="37">
        <f>G40*H40</f>
        <v>0</v>
      </c>
    </row>
    <row r="41" spans="2:10" ht="13.5" thickBot="1" x14ac:dyDescent="0.25">
      <c r="D41" s="46" t="s">
        <v>288</v>
      </c>
      <c r="E41" s="10" t="s">
        <v>3</v>
      </c>
      <c r="F41" s="86">
        <f>Bewertungen!F57</f>
        <v>0</v>
      </c>
      <c r="G41" s="36">
        <f>IF(F41="x",1,0)</f>
        <v>0</v>
      </c>
      <c r="H41" s="37">
        <v>6</v>
      </c>
      <c r="I41" s="37">
        <f>G41*H41</f>
        <v>0</v>
      </c>
      <c r="J41" s="38" t="s">
        <v>360</v>
      </c>
    </row>
    <row r="42" spans="2:10" ht="13.5" thickBot="1" x14ac:dyDescent="0.25">
      <c r="D42" s="46" t="s">
        <v>289</v>
      </c>
      <c r="E42" s="10" t="s">
        <v>2</v>
      </c>
      <c r="F42" s="86">
        <f>Bewertungen!G57</f>
        <v>0</v>
      </c>
      <c r="G42" s="36">
        <f>IF(F42="x",1,0)</f>
        <v>0</v>
      </c>
      <c r="H42" s="37">
        <v>9</v>
      </c>
      <c r="I42" s="37">
        <f>G42*H42</f>
        <v>0</v>
      </c>
      <c r="J42" s="8">
        <f>SUM(I39:I42)</f>
        <v>0</v>
      </c>
    </row>
    <row r="43" spans="2:10" ht="15.75" thickBot="1" x14ac:dyDescent="0.3">
      <c r="B43" s="46" t="s">
        <v>290</v>
      </c>
      <c r="C43" s="31" t="s">
        <v>36</v>
      </c>
      <c r="D43" s="33"/>
      <c r="G43" s="37"/>
      <c r="H43" s="37"/>
      <c r="I43" s="37"/>
    </row>
    <row r="44" spans="2:10" ht="13.5" thickBot="1" x14ac:dyDescent="0.25">
      <c r="D44" s="46" t="s">
        <v>229</v>
      </c>
      <c r="E44" s="10" t="s">
        <v>4</v>
      </c>
      <c r="F44" s="86">
        <f>Bewertungen!D58</f>
        <v>0</v>
      </c>
      <c r="G44" s="36">
        <f>IF(F44="x",1,0)</f>
        <v>0</v>
      </c>
      <c r="H44" s="37">
        <v>0</v>
      </c>
      <c r="I44" s="37">
        <f>G44*H44</f>
        <v>0</v>
      </c>
    </row>
    <row r="45" spans="2:10" ht="13.5" thickBot="1" x14ac:dyDescent="0.25">
      <c r="D45" s="46" t="s">
        <v>291</v>
      </c>
      <c r="E45" s="10" t="s">
        <v>5</v>
      </c>
      <c r="F45" s="86">
        <f>Bewertungen!E58</f>
        <v>0</v>
      </c>
      <c r="G45" s="36">
        <f>IF(F45="x",1,0)</f>
        <v>0</v>
      </c>
      <c r="H45" s="37">
        <v>2</v>
      </c>
      <c r="I45" s="37">
        <f>G45*H45</f>
        <v>0</v>
      </c>
    </row>
    <row r="46" spans="2:10" ht="13.5" thickBot="1" x14ac:dyDescent="0.25">
      <c r="D46" s="46" t="s">
        <v>292</v>
      </c>
      <c r="E46" s="10" t="s">
        <v>3</v>
      </c>
      <c r="F46" s="86">
        <f>Bewertungen!F58</f>
        <v>0</v>
      </c>
      <c r="G46" s="36">
        <f>IF(F46="x",1,0)</f>
        <v>0</v>
      </c>
      <c r="H46" s="37">
        <v>4</v>
      </c>
      <c r="I46" s="37">
        <f>G46*H46</f>
        <v>0</v>
      </c>
      <c r="J46" s="38" t="s">
        <v>361</v>
      </c>
    </row>
    <row r="47" spans="2:10" ht="13.5" thickBot="1" x14ac:dyDescent="0.25">
      <c r="D47" s="46" t="s">
        <v>293</v>
      </c>
      <c r="E47" s="10" t="s">
        <v>2</v>
      </c>
      <c r="F47" s="86">
        <f>Bewertungen!G58</f>
        <v>0</v>
      </c>
      <c r="G47" s="36">
        <f>IF(F47="x",1,0)</f>
        <v>0</v>
      </c>
      <c r="H47" s="37">
        <v>6</v>
      </c>
      <c r="I47" s="37">
        <f>G47*H47</f>
        <v>0</v>
      </c>
      <c r="J47" s="8">
        <f>SUM(I44:I47)</f>
        <v>0</v>
      </c>
    </row>
    <row r="48" spans="2:10" ht="15.75" thickBot="1" x14ac:dyDescent="0.3">
      <c r="B48" s="46" t="s">
        <v>295</v>
      </c>
      <c r="C48" s="31" t="s">
        <v>294</v>
      </c>
      <c r="D48" s="33"/>
      <c r="G48" s="37"/>
      <c r="H48" s="37"/>
      <c r="I48" s="37"/>
    </row>
    <row r="49" spans="2:10" ht="13.5" thickBot="1" x14ac:dyDescent="0.25">
      <c r="D49" s="46" t="s">
        <v>296</v>
      </c>
      <c r="E49" s="10" t="s">
        <v>4</v>
      </c>
      <c r="F49" s="86">
        <f>Bewertungen!D59</f>
        <v>0</v>
      </c>
      <c r="G49" s="36">
        <f>IF(F49="x",1,0)</f>
        <v>0</v>
      </c>
      <c r="H49" s="37">
        <v>0</v>
      </c>
      <c r="I49" s="37">
        <f>G49*H49</f>
        <v>0</v>
      </c>
      <c r="J49" s="69"/>
    </row>
    <row r="50" spans="2:10" ht="13.5" thickBot="1" x14ac:dyDescent="0.25">
      <c r="D50" s="46" t="s">
        <v>297</v>
      </c>
      <c r="E50" s="10" t="s">
        <v>5</v>
      </c>
      <c r="F50" s="86">
        <f>Bewertungen!E59</f>
        <v>0</v>
      </c>
      <c r="G50" s="36">
        <f>IF(F50="x",1,0)</f>
        <v>0</v>
      </c>
      <c r="H50" s="37">
        <v>2</v>
      </c>
      <c r="I50" s="37">
        <f>G50*H50</f>
        <v>0</v>
      </c>
    </row>
    <row r="51" spans="2:10" ht="13.5" thickBot="1" x14ac:dyDescent="0.25">
      <c r="D51" s="46" t="s">
        <v>298</v>
      </c>
      <c r="E51" s="10" t="s">
        <v>3</v>
      </c>
      <c r="F51" s="86">
        <f>Bewertungen!F59</f>
        <v>0</v>
      </c>
      <c r="G51" s="36">
        <f>IF(F51="x",1,0)</f>
        <v>0</v>
      </c>
      <c r="H51" s="37">
        <v>4</v>
      </c>
      <c r="I51" s="37">
        <f>G51*H51</f>
        <v>0</v>
      </c>
      <c r="J51" s="38" t="s">
        <v>361</v>
      </c>
    </row>
    <row r="52" spans="2:10" ht="13.5" thickBot="1" x14ac:dyDescent="0.25">
      <c r="D52" s="46" t="s">
        <v>299</v>
      </c>
      <c r="E52" s="10" t="s">
        <v>2</v>
      </c>
      <c r="F52" s="86">
        <f>Bewertungen!G59</f>
        <v>0</v>
      </c>
      <c r="G52" s="36">
        <f>IF(F52="x",1,0)</f>
        <v>0</v>
      </c>
      <c r="H52" s="37">
        <v>6</v>
      </c>
      <c r="I52" s="37">
        <f>G52*H52</f>
        <v>0</v>
      </c>
      <c r="J52" s="8">
        <f>SUM(I49:I52)</f>
        <v>0</v>
      </c>
    </row>
    <row r="53" spans="2:10" ht="15.75" thickBot="1" x14ac:dyDescent="0.3">
      <c r="B53" s="46" t="s">
        <v>283</v>
      </c>
      <c r="C53" s="31" t="s">
        <v>282</v>
      </c>
      <c r="D53" s="33"/>
      <c r="G53" s="37"/>
      <c r="H53" s="37"/>
      <c r="I53" s="37"/>
    </row>
    <row r="54" spans="2:10" ht="13.5" thickBot="1" x14ac:dyDescent="0.25">
      <c r="D54" s="46" t="s">
        <v>260</v>
      </c>
      <c r="E54" s="10" t="s">
        <v>49</v>
      </c>
      <c r="F54" s="86">
        <f>Bewertungen!D61</f>
        <v>0</v>
      </c>
      <c r="G54" s="36">
        <f>IF(F54="x",1,0)</f>
        <v>0</v>
      </c>
      <c r="H54" s="37">
        <v>0</v>
      </c>
      <c r="I54" s="37">
        <f>G54*H54</f>
        <v>0</v>
      </c>
      <c r="J54" s="69"/>
    </row>
    <row r="55" spans="2:10" ht="13.5" thickBot="1" x14ac:dyDescent="0.25">
      <c r="D55" s="46" t="s">
        <v>278</v>
      </c>
      <c r="E55" s="10" t="s">
        <v>4</v>
      </c>
      <c r="F55" s="86">
        <f>Bewertungen!E61</f>
        <v>0</v>
      </c>
      <c r="G55" s="36">
        <f>IF(F55="x",1,0)</f>
        <v>0</v>
      </c>
      <c r="H55" s="37">
        <v>0</v>
      </c>
      <c r="I55" s="37">
        <f>G55*H55</f>
        <v>0</v>
      </c>
    </row>
    <row r="56" spans="2:10" ht="13.5" thickBot="1" x14ac:dyDescent="0.25">
      <c r="B56" s="25" t="s">
        <v>37</v>
      </c>
      <c r="C56" s="25"/>
      <c r="D56" s="46" t="s">
        <v>284</v>
      </c>
      <c r="E56" s="10" t="s">
        <v>5</v>
      </c>
      <c r="F56" s="86">
        <f>Bewertungen!F61</f>
        <v>0</v>
      </c>
      <c r="G56" s="36">
        <f>IF(F56="x",1,0)</f>
        <v>0</v>
      </c>
      <c r="H56" s="37">
        <v>1</v>
      </c>
      <c r="I56" s="37">
        <f>G56*H56</f>
        <v>0</v>
      </c>
    </row>
    <row r="57" spans="2:10" ht="13.5" thickBot="1" x14ac:dyDescent="0.25">
      <c r="D57" s="46" t="s">
        <v>285</v>
      </c>
      <c r="E57" s="10" t="s">
        <v>3</v>
      </c>
      <c r="F57" s="86">
        <f>Bewertungen!G61</f>
        <v>0</v>
      </c>
      <c r="G57" s="36">
        <f>IF(F57="x",1,0)</f>
        <v>0</v>
      </c>
      <c r="H57" s="37">
        <v>2</v>
      </c>
      <c r="I57" s="37">
        <f>G57*H57</f>
        <v>0</v>
      </c>
    </row>
    <row r="58" spans="2:10" ht="13.5" thickBot="1" x14ac:dyDescent="0.25">
      <c r="D58" s="46" t="s">
        <v>286</v>
      </c>
      <c r="E58" s="10" t="s">
        <v>2</v>
      </c>
      <c r="F58" s="86">
        <f>Bewertungen!H61</f>
        <v>0</v>
      </c>
      <c r="G58" s="36">
        <f>IF(F58="x",1,0)</f>
        <v>0</v>
      </c>
      <c r="H58" s="37">
        <v>3</v>
      </c>
      <c r="I58" s="37">
        <f>G58*H58</f>
        <v>0</v>
      </c>
      <c r="J58" s="8">
        <f>SUM(I54:I58)</f>
        <v>0</v>
      </c>
    </row>
    <row r="59" spans="2:10" ht="15.75" thickBot="1" x14ac:dyDescent="0.3">
      <c r="B59" s="46" t="s">
        <v>277</v>
      </c>
      <c r="C59" s="31" t="s">
        <v>276</v>
      </c>
      <c r="D59" s="33"/>
      <c r="G59" s="37"/>
      <c r="H59" s="37"/>
      <c r="I59" s="37"/>
    </row>
    <row r="60" spans="2:10" ht="13.5" thickBot="1" x14ac:dyDescent="0.25">
      <c r="D60" s="46" t="s">
        <v>261</v>
      </c>
      <c r="E60" s="10" t="s">
        <v>49</v>
      </c>
      <c r="F60" s="86">
        <f>Bewertungen!D62</f>
        <v>0</v>
      </c>
      <c r="G60" s="36">
        <f>IF(F60="x",1,0)</f>
        <v>0</v>
      </c>
      <c r="H60" s="37">
        <v>0</v>
      </c>
      <c r="I60" s="37">
        <f>G60*H60</f>
        <v>0</v>
      </c>
      <c r="J60" s="69"/>
    </row>
    <row r="61" spans="2:10" ht="13.5" thickBot="1" x14ac:dyDescent="0.25">
      <c r="D61" s="46" t="s">
        <v>278</v>
      </c>
      <c r="E61" s="10" t="s">
        <v>4</v>
      </c>
      <c r="F61" s="86">
        <f>Bewertungen!E62</f>
        <v>0</v>
      </c>
      <c r="G61" s="36">
        <f>IF(F61="x",1,0)</f>
        <v>0</v>
      </c>
      <c r="H61" s="37">
        <v>0</v>
      </c>
      <c r="I61" s="37">
        <f>G61*H61</f>
        <v>0</v>
      </c>
    </row>
    <row r="62" spans="2:10" ht="13.5" thickBot="1" x14ac:dyDescent="0.25">
      <c r="B62" s="25" t="s">
        <v>37</v>
      </c>
      <c r="C62" s="25"/>
      <c r="D62" s="46" t="s">
        <v>279</v>
      </c>
      <c r="E62" s="10" t="s">
        <v>5</v>
      </c>
      <c r="F62" s="86">
        <f>Bewertungen!F62</f>
        <v>0</v>
      </c>
      <c r="G62" s="36">
        <f>IF(F62="x",1,0)</f>
        <v>0</v>
      </c>
      <c r="H62" s="37">
        <v>1</v>
      </c>
      <c r="I62" s="37">
        <f>G62*H62</f>
        <v>0</v>
      </c>
    </row>
    <row r="63" spans="2:10" ht="13.5" thickBot="1" x14ac:dyDescent="0.25">
      <c r="D63" s="46" t="s">
        <v>280</v>
      </c>
      <c r="E63" s="10" t="s">
        <v>3</v>
      </c>
      <c r="F63" s="86">
        <f>Bewertungen!G62</f>
        <v>0</v>
      </c>
      <c r="G63" s="36">
        <f>IF(F63="x",1,0)</f>
        <v>0</v>
      </c>
      <c r="H63" s="37">
        <v>2</v>
      </c>
      <c r="I63" s="37">
        <f>G63*H63</f>
        <v>0</v>
      </c>
    </row>
    <row r="64" spans="2:10" ht="13.5" thickBot="1" x14ac:dyDescent="0.25">
      <c r="D64" s="46" t="s">
        <v>281</v>
      </c>
      <c r="E64" s="10" t="s">
        <v>2</v>
      </c>
      <c r="F64" s="86">
        <f>Bewertungen!H62</f>
        <v>0</v>
      </c>
      <c r="G64" s="36">
        <f>IF(F64="x",1,0)</f>
        <v>0</v>
      </c>
      <c r="H64" s="37">
        <v>3</v>
      </c>
      <c r="I64" s="37">
        <f>G64*H64</f>
        <v>0</v>
      </c>
      <c r="J64" s="8">
        <f>SUM(I60:I64)</f>
        <v>0</v>
      </c>
    </row>
    <row r="65" spans="2:13" x14ac:dyDescent="0.2">
      <c r="B65" s="46" t="s">
        <v>259</v>
      </c>
      <c r="C65" s="34" t="s">
        <v>262</v>
      </c>
      <c r="D65" s="35"/>
      <c r="E65" s="24"/>
      <c r="F65" s="24"/>
      <c r="G65" s="42"/>
      <c r="H65" s="42"/>
      <c r="I65" s="42"/>
      <c r="J65" s="24"/>
      <c r="K65" s="24"/>
      <c r="L65" s="24"/>
      <c r="M65" s="24"/>
    </row>
    <row r="66" spans="2:13" x14ac:dyDescent="0.2">
      <c r="C66" s="34" t="s">
        <v>263</v>
      </c>
      <c r="D66" s="35"/>
      <c r="E66" s="24"/>
      <c r="F66" s="24"/>
      <c r="G66" s="42"/>
      <c r="H66" s="42"/>
      <c r="I66" s="42"/>
      <c r="J66" s="24"/>
      <c r="K66" s="24"/>
      <c r="L66" s="24"/>
      <c r="M66" s="24"/>
    </row>
    <row r="67" spans="2:13" x14ac:dyDescent="0.2">
      <c r="D67"/>
    </row>
    <row r="68" spans="2:13" ht="15.75" thickBot="1" x14ac:dyDescent="0.3">
      <c r="B68" s="46" t="s">
        <v>266</v>
      </c>
      <c r="C68" s="31" t="s">
        <v>264</v>
      </c>
      <c r="D68" s="33"/>
      <c r="G68" s="37"/>
      <c r="H68" s="37"/>
      <c r="I68" s="37"/>
    </row>
    <row r="69" spans="2:13" ht="13.5" thickBot="1" x14ac:dyDescent="0.25">
      <c r="D69" s="46" t="s">
        <v>267</v>
      </c>
      <c r="E69" s="71" t="s">
        <v>49</v>
      </c>
      <c r="F69" s="86">
        <f>Bewertungen!D66</f>
        <v>0</v>
      </c>
      <c r="G69" s="36">
        <f>IF(F69="x",1,0)</f>
        <v>0</v>
      </c>
      <c r="H69" s="37">
        <v>0</v>
      </c>
      <c r="I69" s="37">
        <f>G69*H69</f>
        <v>0</v>
      </c>
      <c r="J69" s="69"/>
    </row>
    <row r="70" spans="2:13" ht="13.5" thickBot="1" x14ac:dyDescent="0.25">
      <c r="D70" s="46" t="s">
        <v>268</v>
      </c>
      <c r="E70" s="71" t="s">
        <v>275</v>
      </c>
      <c r="F70" s="86">
        <f>Bewertungen!E66</f>
        <v>0</v>
      </c>
      <c r="G70" s="36">
        <f>IF(F70="x",1,0)</f>
        <v>0</v>
      </c>
      <c r="H70" s="37">
        <v>0</v>
      </c>
      <c r="I70" s="37">
        <f>G70*H70</f>
        <v>0</v>
      </c>
    </row>
    <row r="71" spans="2:13" ht="26.25" thickBot="1" x14ac:dyDescent="0.25">
      <c r="D71" s="46" t="s">
        <v>272</v>
      </c>
      <c r="E71" s="71" t="s">
        <v>269</v>
      </c>
      <c r="F71" s="86">
        <f>Bewertungen!F66</f>
        <v>0</v>
      </c>
      <c r="G71" s="36">
        <f>IF(F71="x",1,0)</f>
        <v>0</v>
      </c>
      <c r="H71" s="37">
        <v>0</v>
      </c>
      <c r="I71" s="37">
        <f>G71*H71</f>
        <v>0</v>
      </c>
    </row>
    <row r="72" spans="2:13" ht="26.25" thickBot="1" x14ac:dyDescent="0.25">
      <c r="D72" s="46" t="s">
        <v>274</v>
      </c>
      <c r="E72" s="71" t="s">
        <v>270</v>
      </c>
      <c r="F72" s="86">
        <f>Bewertungen!G66</f>
        <v>0</v>
      </c>
      <c r="G72" s="36">
        <f>IF(F72="x",1,0)</f>
        <v>0</v>
      </c>
      <c r="H72" s="37">
        <v>6</v>
      </c>
      <c r="I72" s="37">
        <f>G72*H72</f>
        <v>0</v>
      </c>
      <c r="J72" s="38" t="s">
        <v>265</v>
      </c>
    </row>
    <row r="73" spans="2:13" ht="26.25" thickBot="1" x14ac:dyDescent="0.25">
      <c r="D73" s="46" t="s">
        <v>273</v>
      </c>
      <c r="E73" s="71" t="s">
        <v>271</v>
      </c>
      <c r="F73" s="86">
        <f>Bewertungen!H66</f>
        <v>0</v>
      </c>
      <c r="G73" s="36">
        <f>IF(F73="x",1,0)</f>
        <v>0</v>
      </c>
      <c r="H73" s="37">
        <v>3</v>
      </c>
      <c r="I73" s="37">
        <f>G73*H73</f>
        <v>0</v>
      </c>
      <c r="J73" s="8">
        <f>SUM(I69:I73)</f>
        <v>0</v>
      </c>
    </row>
  </sheetData>
  <sheetProtection password="CF71" sheet="1" objects="1" scenarios="1" selectLockedCells="1"/>
  <mergeCells count="2">
    <mergeCell ref="B2:E2"/>
    <mergeCell ref="F1:I1"/>
  </mergeCells>
  <phoneticPr fontId="1" type="noConversion"/>
  <conditionalFormatting sqref="E4 G4:G7 G9:G12 G14:G17 G19:G22 G24:G27 E29 G29:G32 G34:G37 G60:G64 G49:G52 G54:G58 G70:G73 G39:G42 G44:G47">
    <cfRule type="expression" dxfId="62" priority="17" stopIfTrue="1">
      <formula>$F$4=T(x)</formula>
    </cfRule>
  </conditionalFormatting>
  <conditionalFormatting sqref="F4:F7">
    <cfRule type="cellIs" dxfId="61" priority="13" stopIfTrue="1" operator="equal">
      <formula>"x"</formula>
    </cfRule>
  </conditionalFormatting>
  <conditionalFormatting sqref="G69">
    <cfRule type="expression" dxfId="60" priority="15" stopIfTrue="1">
      <formula>$F$4=T(x)</formula>
    </cfRule>
  </conditionalFormatting>
  <conditionalFormatting sqref="F9:F12">
    <cfRule type="cellIs" dxfId="59" priority="12" stopIfTrue="1" operator="equal">
      <formula>"x"</formula>
    </cfRule>
  </conditionalFormatting>
  <conditionalFormatting sqref="F14:F17">
    <cfRule type="cellIs" dxfId="58" priority="11" stopIfTrue="1" operator="equal">
      <formula>"x"</formula>
    </cfRule>
  </conditionalFormatting>
  <conditionalFormatting sqref="F19:F22">
    <cfRule type="cellIs" dxfId="57" priority="10" stopIfTrue="1" operator="equal">
      <formula>"x"</formula>
    </cfRule>
  </conditionalFormatting>
  <conditionalFormatting sqref="F24:F27">
    <cfRule type="cellIs" dxfId="56" priority="9" stopIfTrue="1" operator="equal">
      <formula>"x"</formula>
    </cfRule>
  </conditionalFormatting>
  <conditionalFormatting sqref="F29:F32">
    <cfRule type="cellIs" dxfId="55" priority="8" stopIfTrue="1" operator="equal">
      <formula>"x"</formula>
    </cfRule>
  </conditionalFormatting>
  <conditionalFormatting sqref="F34:F37">
    <cfRule type="cellIs" dxfId="54" priority="7" stopIfTrue="1" operator="equal">
      <formula>"x"</formula>
    </cfRule>
  </conditionalFormatting>
  <conditionalFormatting sqref="F39:F42">
    <cfRule type="cellIs" dxfId="53" priority="6" stopIfTrue="1" operator="equal">
      <formula>"x"</formula>
    </cfRule>
  </conditionalFormatting>
  <conditionalFormatting sqref="F44:F47">
    <cfRule type="cellIs" dxfId="52" priority="5" stopIfTrue="1" operator="equal">
      <formula>"x"</formula>
    </cfRule>
  </conditionalFormatting>
  <conditionalFormatting sqref="F49:F52">
    <cfRule type="cellIs" dxfId="51" priority="4" stopIfTrue="1" operator="equal">
      <formula>"x"</formula>
    </cfRule>
  </conditionalFormatting>
  <conditionalFormatting sqref="F54:F58">
    <cfRule type="cellIs" dxfId="50" priority="3" stopIfTrue="1" operator="equal">
      <formula>"x"</formula>
    </cfRule>
  </conditionalFormatting>
  <conditionalFormatting sqref="F60:F64">
    <cfRule type="cellIs" dxfId="49" priority="2" stopIfTrue="1" operator="equal">
      <formula>"x"</formula>
    </cfRule>
  </conditionalFormatting>
  <conditionalFormatting sqref="F69:F73">
    <cfRule type="cellIs" dxfId="48" priority="1" stopIfTrue="1" operator="equal">
      <formula>"x"</formula>
    </cfRule>
  </conditionalFormatting>
  <pageMargins left="0.23622047244094491" right="0.23622047244094491" top="0.74803149606299213" bottom="0.74803149606299213" header="0.31496062992125984" footer="0.31496062992125984"/>
  <pageSetup paperSize="9" scale="70" orientation="portrait" horizontalDpi="4294967292" r:id="rId1"/>
  <headerFooter alignWithMargins="0">
    <oddFooter>&amp;C&amp;F&amp;R&amp;D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47"/>
    <pageSetUpPr fitToPage="1"/>
  </sheetPr>
  <dimension ref="A1:Q83"/>
  <sheetViews>
    <sheetView zoomScale="90" zoomScaleNormal="90" workbookViewId="0">
      <selection activeCell="B4" sqref="B4"/>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1.5703125" customWidth="1"/>
    <col min="6" max="6" width="4.42578125" customWidth="1"/>
    <col min="7" max="9" width="3.7109375" customWidth="1"/>
    <col min="10" max="10" width="7.42578125" customWidth="1"/>
    <col min="11" max="11" width="7.710937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75" customHeight="1" thickBot="1" x14ac:dyDescent="0.3">
      <c r="A2" s="72" t="s">
        <v>300</v>
      </c>
      <c r="B2" s="183" t="s">
        <v>104</v>
      </c>
      <c r="C2" s="184"/>
      <c r="D2" s="184"/>
      <c r="E2" s="185"/>
      <c r="F2" s="9">
        <v>1</v>
      </c>
      <c r="G2" s="9">
        <v>2</v>
      </c>
      <c r="H2" s="9">
        <v>4</v>
      </c>
      <c r="I2" s="9">
        <v>6</v>
      </c>
      <c r="J2" s="9">
        <v>5</v>
      </c>
      <c r="L2" s="7">
        <f>SUM(J5:J83)</f>
        <v>0</v>
      </c>
      <c r="M2" s="6">
        <f>IF(L2&gt;=I2,4,IF(L2&gt;=H2,3,IF(L2&gt;=G2,2,IF(L2&gt;=F2,1,0))))</f>
        <v>0</v>
      </c>
      <c r="N2" s="5">
        <f>M2*J2</f>
        <v>0</v>
      </c>
      <c r="P2" s="30">
        <f>Pflegegrad!D9</f>
        <v>0</v>
      </c>
      <c r="Q2" s="13">
        <f>Pflegegrad!E9</f>
        <v>0</v>
      </c>
    </row>
    <row r="3" spans="1:17" ht="54" customHeight="1" x14ac:dyDescent="0.2">
      <c r="B3" s="189" t="s">
        <v>654</v>
      </c>
      <c r="C3" s="189"/>
      <c r="D3" s="189"/>
      <c r="E3" s="189"/>
      <c r="F3" s="189"/>
      <c r="G3" s="189"/>
      <c r="H3" s="189"/>
      <c r="I3" s="189"/>
      <c r="J3" s="189"/>
      <c r="K3" t="s">
        <v>45</v>
      </c>
    </row>
    <row r="4" spans="1:17" ht="15.75" thickBot="1" x14ac:dyDescent="0.3">
      <c r="B4" s="49" t="s">
        <v>301</v>
      </c>
      <c r="C4" s="3" t="s">
        <v>38</v>
      </c>
    </row>
    <row r="5" spans="1:17" ht="13.5" thickBot="1" x14ac:dyDescent="0.25">
      <c r="C5" s="40"/>
      <c r="D5" s="70"/>
      <c r="E5" s="10" t="s">
        <v>117</v>
      </c>
      <c r="F5" s="86">
        <f>Bewertungen!D75</f>
        <v>0</v>
      </c>
      <c r="G5" s="36">
        <f>IF(F5="x",1,0)</f>
        <v>0</v>
      </c>
      <c r="H5" s="37">
        <v>0</v>
      </c>
      <c r="I5" s="37">
        <f>ROUND(G5*H5,4)</f>
        <v>0</v>
      </c>
      <c r="J5" s="69"/>
    </row>
    <row r="6" spans="1:17" ht="13.5" thickBot="1" x14ac:dyDescent="0.25">
      <c r="C6" s="40"/>
      <c r="D6" s="70"/>
      <c r="E6" s="10" t="s">
        <v>61</v>
      </c>
      <c r="F6" s="86">
        <f>Bewertungen!E75</f>
        <v>0</v>
      </c>
      <c r="G6" s="36">
        <f>F6</f>
        <v>0</v>
      </c>
      <c r="H6" s="43">
        <f>1/30</f>
        <v>3.3333333333333333E-2</v>
      </c>
      <c r="I6" s="37">
        <f>ROUND(G6*H6,4)</f>
        <v>0</v>
      </c>
    </row>
    <row r="7" spans="1:17" ht="13.5" thickBot="1" x14ac:dyDescent="0.25">
      <c r="C7" s="40"/>
      <c r="D7" s="70"/>
      <c r="E7" s="10" t="s">
        <v>63</v>
      </c>
      <c r="F7" s="86">
        <f>Bewertungen!F75</f>
        <v>0</v>
      </c>
      <c r="G7" s="36">
        <f>F7</f>
        <v>0</v>
      </c>
      <c r="H7" s="43">
        <f>1/7</f>
        <v>0.14285714285714285</v>
      </c>
      <c r="I7" s="37">
        <f t="shared" ref="I7:I8" si="0">ROUND(G7*H7,4)</f>
        <v>0</v>
      </c>
    </row>
    <row r="8" spans="1:17" ht="13.5" thickBot="1" x14ac:dyDescent="0.25">
      <c r="C8" s="40"/>
      <c r="D8" s="70"/>
      <c r="E8" s="10" t="s">
        <v>62</v>
      </c>
      <c r="F8" s="86">
        <f>Bewertungen!G75</f>
        <v>0</v>
      </c>
      <c r="G8" s="36">
        <f>F8</f>
        <v>0</v>
      </c>
      <c r="H8" s="37">
        <v>1</v>
      </c>
      <c r="I8" s="37">
        <f t="shared" si="0"/>
        <v>0</v>
      </c>
      <c r="K8" s="2">
        <f>SUM(I5:I8)</f>
        <v>0</v>
      </c>
    </row>
    <row r="9" spans="1:17" ht="15.75" thickBot="1" x14ac:dyDescent="0.3">
      <c r="B9" s="49" t="s">
        <v>302</v>
      </c>
      <c r="C9" s="3" t="s">
        <v>57</v>
      </c>
      <c r="G9" s="37"/>
      <c r="H9" s="37"/>
      <c r="I9" s="37"/>
    </row>
    <row r="10" spans="1:17" ht="13.5" thickBot="1" x14ac:dyDescent="0.25">
      <c r="C10" s="40"/>
      <c r="D10" s="70"/>
      <c r="E10" s="10" t="s">
        <v>117</v>
      </c>
      <c r="F10" s="86">
        <f>Bewertungen!D76</f>
        <v>0</v>
      </c>
      <c r="G10" s="36">
        <f>IF(F10="x",1,0)</f>
        <v>0</v>
      </c>
      <c r="H10" s="37">
        <v>0</v>
      </c>
      <c r="I10" s="37">
        <f>ROUND(G10*H10,4)</f>
        <v>0</v>
      </c>
      <c r="J10" s="69"/>
    </row>
    <row r="11" spans="1:17" ht="13.5" thickBot="1" x14ac:dyDescent="0.25">
      <c r="C11" s="40"/>
      <c r="D11" s="70"/>
      <c r="E11" s="10" t="s">
        <v>61</v>
      </c>
      <c r="F11" s="86">
        <f>Bewertungen!E76</f>
        <v>0</v>
      </c>
      <c r="G11" s="36">
        <f>F11</f>
        <v>0</v>
      </c>
      <c r="H11" s="43">
        <f>1/30</f>
        <v>3.3333333333333333E-2</v>
      </c>
      <c r="I11" s="37">
        <f>ROUND(G11*H11,4)</f>
        <v>0</v>
      </c>
      <c r="L11" s="80"/>
      <c r="M11" s="81"/>
      <c r="N11" s="81"/>
      <c r="O11" s="81"/>
      <c r="P11" s="81"/>
      <c r="Q11" s="81"/>
    </row>
    <row r="12" spans="1:17" ht="13.5" thickBot="1" x14ac:dyDescent="0.25">
      <c r="C12" s="40"/>
      <c r="D12" s="70"/>
      <c r="E12" s="10" t="s">
        <v>63</v>
      </c>
      <c r="F12" s="86">
        <f>Bewertungen!F76</f>
        <v>0</v>
      </c>
      <c r="G12" s="36">
        <f>F12</f>
        <v>0</v>
      </c>
      <c r="H12" s="43">
        <f>1/7</f>
        <v>0.14285714285714285</v>
      </c>
      <c r="I12" s="37">
        <f t="shared" ref="I12:I13" si="1">ROUND(G12*H12,4)</f>
        <v>0</v>
      </c>
      <c r="L12" s="82" t="s">
        <v>610</v>
      </c>
      <c r="M12" s="81"/>
      <c r="N12" s="81"/>
      <c r="O12" s="81"/>
      <c r="P12" s="81"/>
      <c r="Q12" s="81"/>
    </row>
    <row r="13" spans="1:17" ht="13.5" thickBot="1" x14ac:dyDescent="0.25">
      <c r="C13" s="40"/>
      <c r="D13" s="70"/>
      <c r="E13" s="10" t="s">
        <v>62</v>
      </c>
      <c r="F13" s="86">
        <f>Bewertungen!G76</f>
        <v>0</v>
      </c>
      <c r="G13" s="36">
        <f>F13</f>
        <v>0</v>
      </c>
      <c r="H13" s="37">
        <v>1</v>
      </c>
      <c r="I13" s="37">
        <f t="shared" si="1"/>
        <v>0</v>
      </c>
      <c r="K13" s="2">
        <f>SUM(I10:I13)</f>
        <v>0</v>
      </c>
      <c r="L13" s="80" t="s">
        <v>611</v>
      </c>
      <c r="M13" s="81"/>
      <c r="N13" s="81"/>
      <c r="O13" s="81"/>
      <c r="P13" s="81"/>
      <c r="Q13" s="81"/>
    </row>
    <row r="14" spans="1:17" ht="15.75" thickBot="1" x14ac:dyDescent="0.3">
      <c r="B14" s="46" t="s">
        <v>304</v>
      </c>
      <c r="C14" s="3" t="s">
        <v>303</v>
      </c>
      <c r="G14" s="37"/>
      <c r="H14" s="37"/>
      <c r="I14" s="37"/>
      <c r="L14" s="80"/>
      <c r="M14" s="81"/>
      <c r="N14" s="81"/>
      <c r="O14" s="81"/>
      <c r="P14" s="81"/>
      <c r="Q14" s="81"/>
    </row>
    <row r="15" spans="1:17" ht="13.5" thickBot="1" x14ac:dyDescent="0.25">
      <c r="C15" s="40"/>
      <c r="D15" s="70"/>
      <c r="E15" s="10" t="s">
        <v>117</v>
      </c>
      <c r="F15" s="86">
        <f>Bewertungen!D77</f>
        <v>0</v>
      </c>
      <c r="G15" s="36">
        <f>IF(F15="x",1,0)</f>
        <v>0</v>
      </c>
      <c r="H15" s="37">
        <v>0</v>
      </c>
      <c r="I15" s="37">
        <f>ROUND(G15*H15,4)</f>
        <v>0</v>
      </c>
      <c r="J15" s="69"/>
      <c r="L15" s="80" t="s">
        <v>612</v>
      </c>
      <c r="M15" s="81"/>
      <c r="N15" s="81"/>
      <c r="O15" s="81"/>
      <c r="P15" s="81"/>
      <c r="Q15" s="81"/>
    </row>
    <row r="16" spans="1:17" ht="13.5" thickBot="1" x14ac:dyDescent="0.25">
      <c r="C16" s="40"/>
      <c r="D16" s="70"/>
      <c r="E16" s="10" t="s">
        <v>61</v>
      </c>
      <c r="F16" s="86">
        <f>Bewertungen!E77</f>
        <v>0</v>
      </c>
      <c r="G16" s="36">
        <f>F16</f>
        <v>0</v>
      </c>
      <c r="H16" s="43">
        <f>1/30</f>
        <v>3.3333333333333333E-2</v>
      </c>
      <c r="I16" s="37">
        <f>ROUND(G16*H16,4)</f>
        <v>0</v>
      </c>
    </row>
    <row r="17" spans="2:11" ht="13.5" thickBot="1" x14ac:dyDescent="0.25">
      <c r="C17" s="40"/>
      <c r="D17" s="70"/>
      <c r="E17" s="10" t="s">
        <v>63</v>
      </c>
      <c r="F17" s="86">
        <f>Bewertungen!F77</f>
        <v>0</v>
      </c>
      <c r="G17" s="36">
        <f>F17</f>
        <v>0</v>
      </c>
      <c r="H17" s="43">
        <f>1/7</f>
        <v>0.14285714285714285</v>
      </c>
      <c r="I17" s="37">
        <f t="shared" ref="I17:I18" si="2">ROUND(G17*H17,4)</f>
        <v>0</v>
      </c>
    </row>
    <row r="18" spans="2:11" ht="13.5" thickBot="1" x14ac:dyDescent="0.25">
      <c r="C18" s="40"/>
      <c r="D18" s="70"/>
      <c r="E18" s="10" t="s">
        <v>62</v>
      </c>
      <c r="F18" s="86">
        <f>Bewertungen!G77</f>
        <v>0</v>
      </c>
      <c r="G18" s="36">
        <f>F18</f>
        <v>0</v>
      </c>
      <c r="H18" s="37">
        <v>1</v>
      </c>
      <c r="I18" s="37">
        <f t="shared" si="2"/>
        <v>0</v>
      </c>
      <c r="K18" s="2">
        <f>SUM(I15:I18)</f>
        <v>0</v>
      </c>
    </row>
    <row r="19" spans="2:11" ht="15.75" thickBot="1" x14ac:dyDescent="0.3">
      <c r="B19" s="46" t="s">
        <v>305</v>
      </c>
      <c r="C19" s="3" t="s">
        <v>58</v>
      </c>
      <c r="G19" s="37"/>
      <c r="H19" s="37"/>
      <c r="I19" s="37"/>
    </row>
    <row r="20" spans="2:11" ht="13.5" thickBot="1" x14ac:dyDescent="0.25">
      <c r="C20" s="40"/>
      <c r="D20" s="70"/>
      <c r="E20" s="10" t="s">
        <v>117</v>
      </c>
      <c r="F20" s="86">
        <f>Bewertungen!D78</f>
        <v>0</v>
      </c>
      <c r="G20" s="36">
        <f>IF(F20="x",1,0)</f>
        <v>0</v>
      </c>
      <c r="H20" s="37">
        <v>0</v>
      </c>
      <c r="I20" s="37">
        <f>ROUND(G20*H20,4)</f>
        <v>0</v>
      </c>
      <c r="J20" s="69"/>
    </row>
    <row r="21" spans="2:11" ht="13.5" thickBot="1" x14ac:dyDescent="0.25">
      <c r="C21" s="40"/>
      <c r="D21" s="70"/>
      <c r="E21" s="10" t="s">
        <v>61</v>
      </c>
      <c r="F21" s="86">
        <f>Bewertungen!E78</f>
        <v>0</v>
      </c>
      <c r="G21" s="36">
        <f>F21</f>
        <v>0</v>
      </c>
      <c r="H21" s="43">
        <f>1/30</f>
        <v>3.3333333333333333E-2</v>
      </c>
      <c r="I21" s="37">
        <f>ROUND(G21*H21,4)</f>
        <v>0</v>
      </c>
    </row>
    <row r="22" spans="2:11" ht="13.5" thickBot="1" x14ac:dyDescent="0.25">
      <c r="C22" s="40"/>
      <c r="D22" s="70"/>
      <c r="E22" s="10" t="s">
        <v>63</v>
      </c>
      <c r="F22" s="86">
        <f>Bewertungen!F78</f>
        <v>0</v>
      </c>
      <c r="G22" s="36">
        <f>F22</f>
        <v>0</v>
      </c>
      <c r="H22" s="43">
        <f>1/7</f>
        <v>0.14285714285714285</v>
      </c>
      <c r="I22" s="37">
        <f t="shared" ref="I22:I23" si="3">ROUND(G22*H22,4)</f>
        <v>0</v>
      </c>
    </row>
    <row r="23" spans="2:11" ht="13.5" thickBot="1" x14ac:dyDescent="0.25">
      <c r="C23" s="40"/>
      <c r="D23" s="70"/>
      <c r="E23" s="10" t="s">
        <v>62</v>
      </c>
      <c r="F23" s="86">
        <f>Bewertungen!G78</f>
        <v>0</v>
      </c>
      <c r="G23" s="36">
        <f>F23</f>
        <v>0</v>
      </c>
      <c r="H23" s="37">
        <v>1</v>
      </c>
      <c r="I23" s="37">
        <f t="shared" si="3"/>
        <v>0</v>
      </c>
      <c r="K23" s="2">
        <f>SUM(I20:I23)</f>
        <v>0</v>
      </c>
    </row>
    <row r="24" spans="2:11" ht="15.75" thickBot="1" x14ac:dyDescent="0.3">
      <c r="B24" s="46" t="s">
        <v>307</v>
      </c>
      <c r="C24" s="3" t="s">
        <v>306</v>
      </c>
      <c r="G24" s="37"/>
      <c r="H24" s="37"/>
      <c r="I24" s="37"/>
    </row>
    <row r="25" spans="2:11" ht="13.5" thickBot="1" x14ac:dyDescent="0.25">
      <c r="C25" s="40"/>
      <c r="D25" s="70"/>
      <c r="E25" s="10" t="s">
        <v>117</v>
      </c>
      <c r="F25" s="86">
        <f>Bewertungen!D79</f>
        <v>0</v>
      </c>
      <c r="G25" s="36">
        <f>IF(F25="x",1,0)</f>
        <v>0</v>
      </c>
      <c r="H25" s="37">
        <v>0</v>
      </c>
      <c r="I25" s="37">
        <f>ROUND(G25*H25,4)</f>
        <v>0</v>
      </c>
      <c r="J25" s="69"/>
    </row>
    <row r="26" spans="2:11" ht="13.5" thickBot="1" x14ac:dyDescent="0.25">
      <c r="C26" s="40"/>
      <c r="D26" s="70"/>
      <c r="E26" s="10" t="s">
        <v>61</v>
      </c>
      <c r="F26" s="86">
        <f>Bewertungen!E79</f>
        <v>0</v>
      </c>
      <c r="G26" s="36">
        <f>F26</f>
        <v>0</v>
      </c>
      <c r="H26" s="43">
        <f>1/30</f>
        <v>3.3333333333333333E-2</v>
      </c>
      <c r="I26" s="37">
        <f>ROUND(G26*H26,4)</f>
        <v>0</v>
      </c>
    </row>
    <row r="27" spans="2:11" ht="13.5" thickBot="1" x14ac:dyDescent="0.25">
      <c r="C27" s="40"/>
      <c r="D27" s="70"/>
      <c r="E27" s="10" t="s">
        <v>63</v>
      </c>
      <c r="F27" s="86">
        <f>Bewertungen!F79</f>
        <v>0</v>
      </c>
      <c r="G27" s="36">
        <f>F27</f>
        <v>0</v>
      </c>
      <c r="H27" s="43">
        <f>1/7</f>
        <v>0.14285714285714285</v>
      </c>
      <c r="I27" s="37">
        <f t="shared" ref="I27:I28" si="4">ROUND(G27*H27,4)</f>
        <v>0</v>
      </c>
    </row>
    <row r="28" spans="2:11" ht="13.5" thickBot="1" x14ac:dyDescent="0.25">
      <c r="C28" s="40"/>
      <c r="D28" s="70"/>
      <c r="E28" s="10" t="s">
        <v>62</v>
      </c>
      <c r="F28" s="86">
        <f>Bewertungen!G79</f>
        <v>0</v>
      </c>
      <c r="G28" s="36">
        <f>F28</f>
        <v>0</v>
      </c>
      <c r="H28" s="37">
        <v>1</v>
      </c>
      <c r="I28" s="37">
        <f t="shared" si="4"/>
        <v>0</v>
      </c>
      <c r="K28" s="2">
        <f>SUM(I25:I28)</f>
        <v>0</v>
      </c>
    </row>
    <row r="29" spans="2:11" ht="15.75" thickBot="1" x14ac:dyDescent="0.3">
      <c r="B29" s="46" t="s">
        <v>309</v>
      </c>
      <c r="C29" s="3" t="s">
        <v>308</v>
      </c>
      <c r="G29" s="37"/>
      <c r="H29" s="37"/>
      <c r="I29" s="37"/>
    </row>
    <row r="30" spans="2:11" ht="13.5" thickBot="1" x14ac:dyDescent="0.25">
      <c r="C30" s="40"/>
      <c r="D30" s="70"/>
      <c r="E30" s="10" t="s">
        <v>117</v>
      </c>
      <c r="F30" s="86">
        <f>Bewertungen!D80</f>
        <v>0</v>
      </c>
      <c r="G30" s="36">
        <f>IF(F30="x",1,0)</f>
        <v>0</v>
      </c>
      <c r="H30" s="37">
        <v>0</v>
      </c>
      <c r="I30" s="37">
        <f>ROUND(G30*H30,4)</f>
        <v>0</v>
      </c>
      <c r="J30" s="69"/>
    </row>
    <row r="31" spans="2:11" ht="13.5" thickBot="1" x14ac:dyDescent="0.25">
      <c r="C31" s="40"/>
      <c r="D31" s="70"/>
      <c r="E31" s="10" t="s">
        <v>61</v>
      </c>
      <c r="F31" s="86">
        <f>Bewertungen!E80</f>
        <v>0</v>
      </c>
      <c r="G31" s="36">
        <f>F31</f>
        <v>0</v>
      </c>
      <c r="H31" s="43">
        <f>1/30</f>
        <v>3.3333333333333333E-2</v>
      </c>
      <c r="I31" s="37">
        <f>ROUND(G31*H31,4)</f>
        <v>0</v>
      </c>
    </row>
    <row r="32" spans="2:11" ht="13.5" thickBot="1" x14ac:dyDescent="0.25">
      <c r="C32" s="40"/>
      <c r="D32" s="70"/>
      <c r="E32" s="10" t="s">
        <v>63</v>
      </c>
      <c r="F32" s="86">
        <f>Bewertungen!F80</f>
        <v>0</v>
      </c>
      <c r="G32" s="36">
        <f>F32</f>
        <v>0</v>
      </c>
      <c r="H32" s="43">
        <f>1/7</f>
        <v>0.14285714285714285</v>
      </c>
      <c r="I32" s="37">
        <f t="shared" ref="I32:I33" si="5">ROUND(G32*H32,4)</f>
        <v>0</v>
      </c>
    </row>
    <row r="33" spans="2:12" ht="13.5" thickBot="1" x14ac:dyDescent="0.25">
      <c r="C33" s="40"/>
      <c r="D33" s="70"/>
      <c r="E33" s="10" t="s">
        <v>62</v>
      </c>
      <c r="F33" s="86">
        <f>Bewertungen!G80</f>
        <v>0</v>
      </c>
      <c r="G33" s="36">
        <f>F33</f>
        <v>0</v>
      </c>
      <c r="H33" s="37">
        <v>1</v>
      </c>
      <c r="I33" s="37">
        <f t="shared" si="5"/>
        <v>0</v>
      </c>
      <c r="K33" s="2">
        <f>SUM(I30:I33)</f>
        <v>0</v>
      </c>
    </row>
    <row r="34" spans="2:12" ht="15.75" thickBot="1" x14ac:dyDescent="0.3">
      <c r="B34" s="46" t="s">
        <v>311</v>
      </c>
      <c r="C34" s="3" t="s">
        <v>310</v>
      </c>
      <c r="G34" s="37"/>
      <c r="H34" s="37"/>
      <c r="I34" s="37"/>
    </row>
    <row r="35" spans="2:12" ht="13.5" thickBot="1" x14ac:dyDescent="0.25">
      <c r="C35" s="40"/>
      <c r="D35" s="70"/>
      <c r="E35" s="10" t="s">
        <v>117</v>
      </c>
      <c r="F35" s="86">
        <f>Bewertungen!D81</f>
        <v>0</v>
      </c>
      <c r="G35" s="36">
        <f>IF(F35="x",1,0)</f>
        <v>0</v>
      </c>
      <c r="H35" s="37">
        <v>0</v>
      </c>
      <c r="I35" s="37">
        <f>ROUND(G35*H35,4)</f>
        <v>0</v>
      </c>
      <c r="J35" s="69"/>
    </row>
    <row r="36" spans="2:12" ht="13.5" thickBot="1" x14ac:dyDescent="0.25">
      <c r="C36" s="40"/>
      <c r="D36" s="70"/>
      <c r="E36" s="10" t="s">
        <v>61</v>
      </c>
      <c r="F36" s="86">
        <f>Bewertungen!E81</f>
        <v>0</v>
      </c>
      <c r="G36" s="36">
        <f>F36</f>
        <v>0</v>
      </c>
      <c r="H36" s="43">
        <f>1/30</f>
        <v>3.3333333333333333E-2</v>
      </c>
      <c r="I36" s="37">
        <f>ROUND(G36*H36,4)</f>
        <v>0</v>
      </c>
    </row>
    <row r="37" spans="2:12" ht="13.5" thickBot="1" x14ac:dyDescent="0.25">
      <c r="C37" s="40"/>
      <c r="D37" s="70"/>
      <c r="E37" s="10" t="s">
        <v>63</v>
      </c>
      <c r="F37" s="86">
        <f>Bewertungen!F81</f>
        <v>0</v>
      </c>
      <c r="G37" s="36">
        <f>F37</f>
        <v>0</v>
      </c>
      <c r="H37" s="43">
        <f>1/7</f>
        <v>0.14285714285714285</v>
      </c>
      <c r="I37" s="37">
        <f t="shared" ref="I37:I38" si="6">ROUND(G37*H37,4)</f>
        <v>0</v>
      </c>
    </row>
    <row r="38" spans="2:12" ht="13.5" thickBot="1" x14ac:dyDescent="0.25">
      <c r="C38" s="40"/>
      <c r="D38" s="70"/>
      <c r="E38" s="10" t="s">
        <v>62</v>
      </c>
      <c r="F38" s="86">
        <f>Bewertungen!G81</f>
        <v>0</v>
      </c>
      <c r="G38" s="36">
        <f>F38</f>
        <v>0</v>
      </c>
      <c r="H38" s="37">
        <v>1</v>
      </c>
      <c r="I38" s="37">
        <f t="shared" si="6"/>
        <v>0</v>
      </c>
      <c r="J38" s="8">
        <f>IF(K39&gt;8,3,IF(K39&gt;3,2,IF(K39&gt;=1,1,0)))</f>
        <v>0</v>
      </c>
      <c r="K38" s="2">
        <f>SUM(I35:I38)</f>
        <v>0</v>
      </c>
    </row>
    <row r="39" spans="2:12" x14ac:dyDescent="0.2">
      <c r="D39"/>
      <c r="G39" s="37"/>
      <c r="H39" s="37"/>
      <c r="I39" s="37"/>
      <c r="K39" s="2">
        <f>SUM(K8:K38)</f>
        <v>0</v>
      </c>
      <c r="L39" t="s">
        <v>60</v>
      </c>
    </row>
    <row r="40" spans="2:12" ht="15.75" thickBot="1" x14ac:dyDescent="0.3">
      <c r="B40" s="46" t="s">
        <v>313</v>
      </c>
      <c r="C40" s="3" t="s">
        <v>312</v>
      </c>
      <c r="G40" s="37"/>
      <c r="H40" s="37"/>
      <c r="I40" s="37"/>
    </row>
    <row r="41" spans="2:12" ht="13.5" thickBot="1" x14ac:dyDescent="0.25">
      <c r="C41" s="40"/>
      <c r="D41" s="70"/>
      <c r="E41" s="10" t="s">
        <v>117</v>
      </c>
      <c r="F41" s="86">
        <f>Bewertungen!D82</f>
        <v>0</v>
      </c>
      <c r="G41" s="36">
        <f>IF(F41="x",1,0)</f>
        <v>0</v>
      </c>
      <c r="H41" s="37">
        <v>0</v>
      </c>
      <c r="I41" s="37">
        <f>ROUND(G41*H41,4)</f>
        <v>0</v>
      </c>
      <c r="J41" s="69"/>
    </row>
    <row r="42" spans="2:12" ht="13.5" thickBot="1" x14ac:dyDescent="0.25">
      <c r="C42" s="40"/>
      <c r="D42" s="70"/>
      <c r="E42" s="10" t="s">
        <v>61</v>
      </c>
      <c r="F42" s="86">
        <f>Bewertungen!E82</f>
        <v>0</v>
      </c>
      <c r="G42" s="36">
        <f>F42</f>
        <v>0</v>
      </c>
      <c r="H42" s="43">
        <f>1/30</f>
        <v>3.3333333333333333E-2</v>
      </c>
      <c r="I42" s="37">
        <f>ROUND(G42*H42,4)</f>
        <v>0</v>
      </c>
    </row>
    <row r="43" spans="2:12" ht="13.5" thickBot="1" x14ac:dyDescent="0.25">
      <c r="C43" s="40"/>
      <c r="D43" s="70"/>
      <c r="E43" s="10" t="s">
        <v>63</v>
      </c>
      <c r="F43" s="86">
        <f>Bewertungen!F82</f>
        <v>0</v>
      </c>
      <c r="G43" s="36">
        <f>F43</f>
        <v>0</v>
      </c>
      <c r="H43" s="43">
        <f>1/7</f>
        <v>0.14285714285714285</v>
      </c>
      <c r="I43" s="37">
        <f t="shared" ref="I43:I44" si="7">ROUND(G43*H43,4)</f>
        <v>0</v>
      </c>
    </row>
    <row r="44" spans="2:12" ht="13.5" thickBot="1" x14ac:dyDescent="0.25">
      <c r="C44" s="40"/>
      <c r="D44" s="70"/>
      <c r="E44" s="10" t="s">
        <v>62</v>
      </c>
      <c r="F44" s="86">
        <f>Bewertungen!G82</f>
        <v>0</v>
      </c>
      <c r="G44" s="36">
        <f>F44</f>
        <v>0</v>
      </c>
      <c r="H44" s="37">
        <v>1</v>
      </c>
      <c r="I44" s="37">
        <f t="shared" si="7"/>
        <v>0</v>
      </c>
      <c r="K44" s="2">
        <f>SUM(I41:I44)</f>
        <v>0</v>
      </c>
    </row>
    <row r="45" spans="2:12" ht="15.75" thickBot="1" x14ac:dyDescent="0.3">
      <c r="B45" s="46" t="s">
        <v>315</v>
      </c>
      <c r="C45" s="3" t="s">
        <v>314</v>
      </c>
      <c r="G45" s="37"/>
      <c r="H45" s="37"/>
      <c r="I45" s="37"/>
    </row>
    <row r="46" spans="2:12" ht="13.5" thickBot="1" x14ac:dyDescent="0.25">
      <c r="C46" s="40"/>
      <c r="D46" s="70"/>
      <c r="E46" s="10" t="s">
        <v>117</v>
      </c>
      <c r="F46" s="86">
        <f>Bewertungen!D83</f>
        <v>0</v>
      </c>
      <c r="G46" s="36">
        <f>IF(F46="x",1,0)</f>
        <v>0</v>
      </c>
      <c r="H46" s="37">
        <v>0</v>
      </c>
      <c r="I46" s="37">
        <f>ROUND(G46*H46,4)</f>
        <v>0</v>
      </c>
      <c r="J46" s="69"/>
    </row>
    <row r="47" spans="2:12" ht="13.5" thickBot="1" x14ac:dyDescent="0.25">
      <c r="C47" s="40"/>
      <c r="D47" s="70"/>
      <c r="E47" s="10" t="s">
        <v>61</v>
      </c>
      <c r="F47" s="86">
        <f>Bewertungen!E83</f>
        <v>0</v>
      </c>
      <c r="G47" s="36">
        <f>F47</f>
        <v>0</v>
      </c>
      <c r="H47" s="43">
        <f>1/30</f>
        <v>3.3333333333333333E-2</v>
      </c>
      <c r="I47" s="37">
        <f>ROUND(G47*H47,4)</f>
        <v>0</v>
      </c>
    </row>
    <row r="48" spans="2:12" ht="13.5" thickBot="1" x14ac:dyDescent="0.25">
      <c r="C48" s="40"/>
      <c r="D48" s="70"/>
      <c r="E48" s="10" t="s">
        <v>63</v>
      </c>
      <c r="F48" s="86">
        <f>Bewertungen!F83</f>
        <v>0</v>
      </c>
      <c r="G48" s="36">
        <f>F48</f>
        <v>0</v>
      </c>
      <c r="H48" s="43">
        <f>1/7</f>
        <v>0.14285714285714285</v>
      </c>
      <c r="I48" s="37">
        <f t="shared" ref="I48:I49" si="8">ROUND(G48*H48,4)</f>
        <v>0</v>
      </c>
    </row>
    <row r="49" spans="2:12" ht="13.5" thickBot="1" x14ac:dyDescent="0.25">
      <c r="C49" s="40"/>
      <c r="D49" s="70"/>
      <c r="E49" s="10" t="s">
        <v>62</v>
      </c>
      <c r="F49" s="86">
        <f>Bewertungen!G83</f>
        <v>0</v>
      </c>
      <c r="G49" s="36">
        <f>F49</f>
        <v>0</v>
      </c>
      <c r="H49" s="37">
        <v>1</v>
      </c>
      <c r="I49" s="37">
        <f t="shared" si="8"/>
        <v>0</v>
      </c>
      <c r="K49" s="2">
        <f>SUM(I46:I49)</f>
        <v>0</v>
      </c>
    </row>
    <row r="50" spans="2:12" ht="15.75" thickBot="1" x14ac:dyDescent="0.3">
      <c r="B50" s="46" t="s">
        <v>92</v>
      </c>
      <c r="C50" s="3" t="s">
        <v>316</v>
      </c>
      <c r="F50" s="40"/>
      <c r="G50" s="37"/>
      <c r="H50" s="37"/>
      <c r="I50" s="37"/>
    </row>
    <row r="51" spans="2:12" ht="13.5" thickBot="1" x14ac:dyDescent="0.25">
      <c r="C51" s="40"/>
      <c r="D51" s="70"/>
      <c r="E51" s="10" t="s">
        <v>117</v>
      </c>
      <c r="F51" s="86">
        <f>Bewertungen!D84</f>
        <v>0</v>
      </c>
      <c r="G51" s="36">
        <f>IF(F51="x",1,0)</f>
        <v>0</v>
      </c>
      <c r="H51" s="37">
        <v>0</v>
      </c>
      <c r="I51" s="37">
        <f>ROUND(G51*H51,4)</f>
        <v>0</v>
      </c>
      <c r="J51" s="69"/>
    </row>
    <row r="52" spans="2:12" ht="13.5" thickBot="1" x14ac:dyDescent="0.25">
      <c r="C52" s="40"/>
      <c r="D52" s="70"/>
      <c r="E52" s="10" t="s">
        <v>61</v>
      </c>
      <c r="F52" s="86">
        <f>Bewertungen!E84</f>
        <v>0</v>
      </c>
      <c r="G52" s="36">
        <f>F52</f>
        <v>0</v>
      </c>
      <c r="H52" s="43">
        <f>1/30</f>
        <v>3.3333333333333333E-2</v>
      </c>
      <c r="I52" s="37">
        <f>ROUND(G52*H52,4)</f>
        <v>0</v>
      </c>
    </row>
    <row r="53" spans="2:12" ht="13.5" thickBot="1" x14ac:dyDescent="0.25">
      <c r="C53" s="40"/>
      <c r="D53" s="70"/>
      <c r="E53" s="10" t="s">
        <v>63</v>
      </c>
      <c r="F53" s="86">
        <f>Bewertungen!F84</f>
        <v>0</v>
      </c>
      <c r="G53" s="36">
        <f>F53</f>
        <v>0</v>
      </c>
      <c r="H53" s="43">
        <f>1/7</f>
        <v>0.14285714285714285</v>
      </c>
      <c r="I53" s="37">
        <f t="shared" ref="I53:I54" si="9">ROUND(G53*H53,4)</f>
        <v>0</v>
      </c>
    </row>
    <row r="54" spans="2:12" ht="13.5" thickBot="1" x14ac:dyDescent="0.25">
      <c r="C54" s="40"/>
      <c r="D54" s="70"/>
      <c r="E54" s="10" t="s">
        <v>62</v>
      </c>
      <c r="F54" s="86">
        <f>Bewertungen!G84</f>
        <v>0</v>
      </c>
      <c r="G54" s="36">
        <f>F54</f>
        <v>0</v>
      </c>
      <c r="H54" s="37">
        <v>1</v>
      </c>
      <c r="I54" s="37">
        <f t="shared" si="9"/>
        <v>0</v>
      </c>
      <c r="K54" s="2">
        <f>SUM(I51:I54)</f>
        <v>0</v>
      </c>
    </row>
    <row r="55" spans="2:12" ht="15.75" thickBot="1" x14ac:dyDescent="0.3">
      <c r="B55" s="46" t="s">
        <v>318</v>
      </c>
      <c r="C55" s="3" t="s">
        <v>317</v>
      </c>
      <c r="G55" s="37"/>
      <c r="H55" s="37"/>
      <c r="I55" s="37"/>
    </row>
    <row r="56" spans="2:12" ht="13.5" thickBot="1" x14ac:dyDescent="0.25">
      <c r="C56" s="40"/>
      <c r="D56" s="70"/>
      <c r="E56" s="10" t="s">
        <v>117</v>
      </c>
      <c r="F56" s="86">
        <f>Bewertungen!D85</f>
        <v>0</v>
      </c>
      <c r="G56" s="36">
        <f>IF(F56="x",1,0)</f>
        <v>0</v>
      </c>
      <c r="H56" s="37">
        <v>0</v>
      </c>
      <c r="I56" s="37">
        <f>ROUND(G56*H56,4)</f>
        <v>0</v>
      </c>
      <c r="J56" s="69"/>
    </row>
    <row r="57" spans="2:12" ht="13.5" thickBot="1" x14ac:dyDescent="0.25">
      <c r="C57" s="40"/>
      <c r="D57" s="70"/>
      <c r="E57" s="10" t="s">
        <v>61</v>
      </c>
      <c r="F57" s="86">
        <f>Bewertungen!E85</f>
        <v>0</v>
      </c>
      <c r="G57" s="36">
        <f>F57</f>
        <v>0</v>
      </c>
      <c r="H57" s="43">
        <f>1/30</f>
        <v>3.3333333333333333E-2</v>
      </c>
      <c r="I57" s="37">
        <f>ROUND(G57*H57,4)</f>
        <v>0</v>
      </c>
    </row>
    <row r="58" spans="2:12" ht="13.5" thickBot="1" x14ac:dyDescent="0.25">
      <c r="C58" s="40"/>
      <c r="D58" s="70"/>
      <c r="E58" s="10" t="s">
        <v>63</v>
      </c>
      <c r="F58" s="86">
        <f>Bewertungen!F85</f>
        <v>0</v>
      </c>
      <c r="G58" s="36">
        <f>F58</f>
        <v>0</v>
      </c>
      <c r="H58" s="43">
        <f>1/7</f>
        <v>0.14285714285714285</v>
      </c>
      <c r="I58" s="37">
        <f t="shared" ref="I58:I59" si="10">ROUND(G58*H58,4)</f>
        <v>0</v>
      </c>
    </row>
    <row r="59" spans="2:12" ht="13.5" thickBot="1" x14ac:dyDescent="0.25">
      <c r="C59" s="40"/>
      <c r="D59" s="70"/>
      <c r="E59" s="10" t="s">
        <v>62</v>
      </c>
      <c r="F59" s="86">
        <f>Bewertungen!G85</f>
        <v>0</v>
      </c>
      <c r="G59" s="36">
        <f>F59</f>
        <v>0</v>
      </c>
      <c r="H59" s="37">
        <v>1</v>
      </c>
      <c r="I59" s="37">
        <f t="shared" si="10"/>
        <v>0</v>
      </c>
      <c r="J59" s="8">
        <f>IF(K60&gt;=3,3,IF(K60&gt;=1,2,IF(K60&gt;=1/7,1,0)))</f>
        <v>0</v>
      </c>
      <c r="K59" s="2">
        <f>SUM(I56:I59)</f>
        <v>0</v>
      </c>
    </row>
    <row r="60" spans="2:12" x14ac:dyDescent="0.2">
      <c r="D60"/>
      <c r="G60" s="37"/>
      <c r="H60" s="37"/>
      <c r="I60" s="37"/>
      <c r="K60" s="2">
        <f>SUM(K44:K59)</f>
        <v>0</v>
      </c>
      <c r="L60" t="s">
        <v>60</v>
      </c>
    </row>
    <row r="61" spans="2:12" ht="15.75" thickBot="1" x14ac:dyDescent="0.3">
      <c r="B61" s="46" t="s">
        <v>320</v>
      </c>
      <c r="C61" s="3" t="s">
        <v>319</v>
      </c>
      <c r="G61" s="37"/>
      <c r="H61" s="37"/>
      <c r="I61" s="37"/>
    </row>
    <row r="62" spans="2:12" ht="13.5" thickBot="1" x14ac:dyDescent="0.25">
      <c r="C62" s="40"/>
      <c r="D62" s="70"/>
      <c r="E62" s="10" t="s">
        <v>117</v>
      </c>
      <c r="F62" s="86">
        <f>Bewertungen!D87</f>
        <v>0</v>
      </c>
      <c r="G62" s="36">
        <f>IF(F62="x",1,0)</f>
        <v>0</v>
      </c>
      <c r="H62" s="37">
        <v>0</v>
      </c>
      <c r="I62" s="37">
        <f>G62*H62</f>
        <v>0</v>
      </c>
      <c r="J62" s="69"/>
    </row>
    <row r="63" spans="2:12" ht="13.5" thickBot="1" x14ac:dyDescent="0.25">
      <c r="C63" s="40"/>
      <c r="D63" s="70"/>
      <c r="E63" s="10" t="s">
        <v>61</v>
      </c>
      <c r="F63" s="86">
        <f>Bewertungen!E87</f>
        <v>0</v>
      </c>
      <c r="G63" s="36">
        <f>F63</f>
        <v>0</v>
      </c>
      <c r="H63" s="37">
        <v>2</v>
      </c>
      <c r="I63" s="37">
        <f>G63*H63</f>
        <v>0</v>
      </c>
    </row>
    <row r="64" spans="2:12" ht="13.5" thickBot="1" x14ac:dyDescent="0.25">
      <c r="C64" s="40"/>
      <c r="D64" s="70"/>
      <c r="E64" s="10" t="s">
        <v>63</v>
      </c>
      <c r="F64" s="86">
        <f>Bewertungen!F87</f>
        <v>0</v>
      </c>
      <c r="G64" s="36">
        <f>F64</f>
        <v>0</v>
      </c>
      <c r="H64" s="37">
        <v>8.6</v>
      </c>
      <c r="I64" s="37">
        <f>G64*H64</f>
        <v>0</v>
      </c>
    </row>
    <row r="65" spans="2:12" ht="13.5" thickBot="1" x14ac:dyDescent="0.25">
      <c r="C65" s="40"/>
      <c r="D65" s="70"/>
      <c r="E65" s="10" t="s">
        <v>118</v>
      </c>
      <c r="F65" s="86">
        <f>Bewertungen!G87</f>
        <v>0</v>
      </c>
      <c r="G65" s="36">
        <f>IF(F65="x",1,0)</f>
        <v>0</v>
      </c>
      <c r="H65" s="37">
        <v>60</v>
      </c>
      <c r="I65" s="37">
        <f>G65*H65</f>
        <v>0</v>
      </c>
      <c r="K65" s="2">
        <f>SUM(I62:I65)</f>
        <v>0</v>
      </c>
    </row>
    <row r="66" spans="2:12" ht="15.75" thickBot="1" x14ac:dyDescent="0.3">
      <c r="B66" s="46" t="s">
        <v>321</v>
      </c>
      <c r="C66" s="3" t="s">
        <v>59</v>
      </c>
      <c r="F66" s="40"/>
      <c r="G66" s="37"/>
      <c r="H66" s="37"/>
      <c r="I66" s="37"/>
    </row>
    <row r="67" spans="2:12" ht="13.5" thickBot="1" x14ac:dyDescent="0.25">
      <c r="C67" s="40"/>
      <c r="D67" s="70"/>
      <c r="E67" s="10" t="s">
        <v>117</v>
      </c>
      <c r="F67" s="86">
        <f>Bewertungen!D89</f>
        <v>0</v>
      </c>
      <c r="G67" s="36">
        <f>IF(F67="x",1,0)</f>
        <v>0</v>
      </c>
      <c r="H67" s="37">
        <v>0</v>
      </c>
      <c r="I67" s="37">
        <f>G67*H67</f>
        <v>0</v>
      </c>
      <c r="J67" s="69"/>
    </row>
    <row r="68" spans="2:12" ht="13.5" thickBot="1" x14ac:dyDescent="0.25">
      <c r="C68" s="40"/>
      <c r="D68" s="70"/>
      <c r="E68" s="10" t="s">
        <v>61</v>
      </c>
      <c r="F68" s="86">
        <f>Bewertungen!E89</f>
        <v>0</v>
      </c>
      <c r="G68" s="36">
        <f>F68</f>
        <v>0</v>
      </c>
      <c r="H68" s="37">
        <v>1</v>
      </c>
      <c r="I68" s="37">
        <f>G68*H68</f>
        <v>0</v>
      </c>
    </row>
    <row r="69" spans="2:12" ht="13.5" thickBot="1" x14ac:dyDescent="0.25">
      <c r="C69" s="40"/>
      <c r="D69" s="70"/>
      <c r="E69" s="10" t="s">
        <v>63</v>
      </c>
      <c r="F69" s="86">
        <f>Bewertungen!F89</f>
        <v>0</v>
      </c>
      <c r="G69" s="36">
        <f>F69</f>
        <v>0</v>
      </c>
      <c r="H69" s="37">
        <v>4.3</v>
      </c>
      <c r="I69" s="37">
        <f>G69*H69</f>
        <v>0</v>
      </c>
      <c r="K69" s="2">
        <f>SUM(I67:I69)</f>
        <v>0</v>
      </c>
    </row>
    <row r="70" spans="2:12" ht="15.75" thickBot="1" x14ac:dyDescent="0.3">
      <c r="B70" s="46" t="s">
        <v>323</v>
      </c>
      <c r="C70" s="3" t="s">
        <v>322</v>
      </c>
      <c r="F70" s="40"/>
      <c r="G70" s="37"/>
      <c r="H70" s="37"/>
      <c r="I70" s="37"/>
    </row>
    <row r="71" spans="2:12" ht="13.5" thickBot="1" x14ac:dyDescent="0.25">
      <c r="C71" s="40"/>
      <c r="D71" s="70"/>
      <c r="E71" s="10" t="s">
        <v>117</v>
      </c>
      <c r="F71" s="86">
        <f>Bewertungen!D90</f>
        <v>0</v>
      </c>
      <c r="G71" s="36">
        <f>IF(F71="x",1,0)</f>
        <v>0</v>
      </c>
      <c r="H71" s="37">
        <v>0</v>
      </c>
      <c r="I71" s="37">
        <f>G71*H71</f>
        <v>0</v>
      </c>
      <c r="J71" s="69"/>
    </row>
    <row r="72" spans="2:12" ht="13.5" thickBot="1" x14ac:dyDescent="0.25">
      <c r="C72" s="40"/>
      <c r="D72" s="70"/>
      <c r="E72" s="10" t="s">
        <v>61</v>
      </c>
      <c r="F72" s="86">
        <f>Bewertungen!E90</f>
        <v>0</v>
      </c>
      <c r="G72" s="36">
        <f>F72</f>
        <v>0</v>
      </c>
      <c r="H72" s="37">
        <v>1</v>
      </c>
      <c r="I72" s="37">
        <f>G72*H72</f>
        <v>0</v>
      </c>
    </row>
    <row r="73" spans="2:12" ht="13.5" thickBot="1" x14ac:dyDescent="0.25">
      <c r="C73" s="40"/>
      <c r="D73" s="70"/>
      <c r="E73" s="10" t="s">
        <v>63</v>
      </c>
      <c r="F73" s="86">
        <f>Bewertungen!F90</f>
        <v>0</v>
      </c>
      <c r="G73" s="36">
        <f>F73</f>
        <v>0</v>
      </c>
      <c r="H73" s="37">
        <v>4.3</v>
      </c>
      <c r="I73" s="37">
        <f>G73*H73</f>
        <v>0</v>
      </c>
      <c r="K73" s="2">
        <f>SUM(I71:I73)</f>
        <v>0</v>
      </c>
    </row>
    <row r="74" spans="2:12" ht="15.75" thickBot="1" x14ac:dyDescent="0.3">
      <c r="B74" s="46" t="s">
        <v>325</v>
      </c>
      <c r="C74" s="3" t="s">
        <v>324</v>
      </c>
      <c r="F74" s="40"/>
      <c r="G74" s="37"/>
      <c r="H74" s="37"/>
      <c r="I74" s="37"/>
    </row>
    <row r="75" spans="2:12" ht="13.5" thickBot="1" x14ac:dyDescent="0.25">
      <c r="C75" s="40"/>
      <c r="D75" s="70"/>
      <c r="E75" s="10" t="s">
        <v>117</v>
      </c>
      <c r="F75" s="86">
        <f>Bewertungen!D92</f>
        <v>0</v>
      </c>
      <c r="G75" s="36">
        <f>IF(F75="x",1,0)</f>
        <v>0</v>
      </c>
      <c r="H75" s="37">
        <v>0</v>
      </c>
      <c r="I75" s="37">
        <f>G75*H75</f>
        <v>0</v>
      </c>
      <c r="J75" s="69"/>
    </row>
    <row r="76" spans="2:12" ht="13.5" thickBot="1" x14ac:dyDescent="0.25">
      <c r="C76" s="70"/>
      <c r="D76" s="70"/>
      <c r="E76" s="10" t="s">
        <v>61</v>
      </c>
      <c r="F76" s="86">
        <f>Bewertungen!E92</f>
        <v>0</v>
      </c>
      <c r="G76" s="36">
        <f>F76</f>
        <v>0</v>
      </c>
      <c r="H76" s="37">
        <v>2</v>
      </c>
      <c r="I76" s="37">
        <f>G76*H76</f>
        <v>0</v>
      </c>
    </row>
    <row r="77" spans="2:12" ht="13.5" thickBot="1" x14ac:dyDescent="0.25">
      <c r="C77" s="40"/>
      <c r="D77" s="70"/>
      <c r="E77" s="10" t="s">
        <v>63</v>
      </c>
      <c r="F77" s="86">
        <f>Bewertungen!F92</f>
        <v>0</v>
      </c>
      <c r="G77" s="36">
        <f>F77</f>
        <v>0</v>
      </c>
      <c r="H77" s="37">
        <v>8.6</v>
      </c>
      <c r="I77" s="37">
        <f>G77*H77</f>
        <v>0</v>
      </c>
      <c r="J77" s="8">
        <f>IF(K78&gt;=60,6,IF(K78&gt;=12.9,3,IF(K78&gt;=8.6,2,IF(K78&gt;=4.3,1,0))))</f>
        <v>0</v>
      </c>
      <c r="K77" s="2">
        <f>SUM(I75:I77)</f>
        <v>0</v>
      </c>
    </row>
    <row r="78" spans="2:12" x14ac:dyDescent="0.2">
      <c r="F78" s="40"/>
      <c r="G78" s="37"/>
      <c r="H78" s="37"/>
      <c r="I78" s="37"/>
      <c r="K78" s="2">
        <f>SUM(K65:K77)</f>
        <v>0</v>
      </c>
      <c r="L78" t="s">
        <v>60</v>
      </c>
    </row>
    <row r="79" spans="2:12" ht="15.75" thickBot="1" x14ac:dyDescent="0.3">
      <c r="B79" s="46" t="s">
        <v>327</v>
      </c>
      <c r="C79" s="3" t="s">
        <v>326</v>
      </c>
      <c r="D79" s="32"/>
      <c r="E79" s="32"/>
      <c r="F79" s="32"/>
      <c r="G79" s="44"/>
      <c r="H79" s="44"/>
      <c r="I79" s="44"/>
      <c r="J79" s="32"/>
      <c r="K79" s="32"/>
      <c r="L79" s="32"/>
    </row>
    <row r="80" spans="2:12" ht="13.5" thickBot="1" x14ac:dyDescent="0.25">
      <c r="C80" s="40"/>
      <c r="D80" s="46" t="s">
        <v>328</v>
      </c>
      <c r="E80" s="10" t="s">
        <v>117</v>
      </c>
      <c r="F80" s="86">
        <f>Bewertungen!D94</f>
        <v>0</v>
      </c>
      <c r="G80" s="36">
        <f>IF(F80="x",1,0)</f>
        <v>0</v>
      </c>
      <c r="H80" s="37">
        <v>0</v>
      </c>
      <c r="I80" s="37">
        <f>G80*H80</f>
        <v>0</v>
      </c>
      <c r="J80" s="69"/>
    </row>
    <row r="81" spans="3:10" ht="13.5" thickBot="1" x14ac:dyDescent="0.25">
      <c r="C81" s="40"/>
      <c r="D81" s="46" t="s">
        <v>329</v>
      </c>
      <c r="E81" s="73" t="s">
        <v>5</v>
      </c>
      <c r="F81" s="86">
        <f>Bewertungen!E94</f>
        <v>0</v>
      </c>
      <c r="G81" s="36">
        <f>IF(F81="x",1,0)</f>
        <v>0</v>
      </c>
      <c r="H81" s="37">
        <v>1</v>
      </c>
      <c r="I81" s="37">
        <f>G81*H81</f>
        <v>0</v>
      </c>
    </row>
    <row r="82" spans="3:10" ht="13.5" thickBot="1" x14ac:dyDescent="0.25">
      <c r="C82" s="40"/>
      <c r="D82" s="46" t="s">
        <v>330</v>
      </c>
      <c r="E82" s="73" t="s">
        <v>3</v>
      </c>
      <c r="F82" s="86">
        <f>Bewertungen!F94</f>
        <v>0</v>
      </c>
      <c r="G82" s="36">
        <f>IF(F82="x",1,0)</f>
        <v>0</v>
      </c>
      <c r="H82" s="37">
        <v>2</v>
      </c>
      <c r="I82" s="37">
        <f>G82*H82</f>
        <v>0</v>
      </c>
    </row>
    <row r="83" spans="3:10" ht="13.5" thickBot="1" x14ac:dyDescent="0.25">
      <c r="C83" s="40"/>
      <c r="D83" s="46" t="s">
        <v>331</v>
      </c>
      <c r="E83" s="73" t="s">
        <v>2</v>
      </c>
      <c r="F83" s="86">
        <f>Bewertungen!G94</f>
        <v>0</v>
      </c>
      <c r="G83" s="36">
        <f>IF(F83="x",1,0)</f>
        <v>0</v>
      </c>
      <c r="H83" s="37">
        <v>3</v>
      </c>
      <c r="I83" s="37">
        <f>G83*H83</f>
        <v>0</v>
      </c>
      <c r="J83" s="8">
        <f>SUM(I80:I83)</f>
        <v>0</v>
      </c>
    </row>
  </sheetData>
  <sheetProtection password="CF71" sheet="1" objects="1" scenarios="1" selectLockedCells="1"/>
  <mergeCells count="3">
    <mergeCell ref="B2:E2"/>
    <mergeCell ref="B3:J3"/>
    <mergeCell ref="F1:I1"/>
  </mergeCells>
  <phoneticPr fontId="1" type="noConversion"/>
  <conditionalFormatting sqref="G62 G46:G49 G41:G44 G35:G39 G51:G54 G10:G13 G15:G18 G20:G23 G25:G28 G30:G33 G5:G8 E5:E6 G56:G60 E10:E11 E15:E16 E20:E21 E25:E26 E30:E31 E35:E36 E41:E42 E46:E47 E51:E52 E56:E57 E62 E67 E71 E75 G65 G80:G83 E80:E81 G67:G69 G71:G73 G75:G77">
    <cfRule type="expression" dxfId="47" priority="31" stopIfTrue="1">
      <formula>$F$5=T(x)</formula>
    </cfRule>
  </conditionalFormatting>
  <conditionalFormatting sqref="F39 F60">
    <cfRule type="cellIs" dxfId="46" priority="33" stopIfTrue="1" operator="greaterThanOrEqual">
      <formula>1</formula>
    </cfRule>
  </conditionalFormatting>
  <conditionalFormatting sqref="E63">
    <cfRule type="expression" dxfId="45" priority="27" stopIfTrue="1">
      <formula>$F$5=T(x)</formula>
    </cfRule>
  </conditionalFormatting>
  <conditionalFormatting sqref="E68">
    <cfRule type="expression" dxfId="44" priority="25" stopIfTrue="1">
      <formula>$F$5=T(x)</formula>
    </cfRule>
  </conditionalFormatting>
  <conditionalFormatting sqref="E72">
    <cfRule type="expression" dxfId="43" priority="23" stopIfTrue="1">
      <formula>$F$5=T(x)</formula>
    </cfRule>
  </conditionalFormatting>
  <conditionalFormatting sqref="E76">
    <cfRule type="expression" dxfId="42" priority="21" stopIfTrue="1">
      <formula>$F$5=T(x)</formula>
    </cfRule>
  </conditionalFormatting>
  <conditionalFormatting sqref="G63:G64">
    <cfRule type="expression" dxfId="41" priority="17" stopIfTrue="1">
      <formula>$F$5=T(x)</formula>
    </cfRule>
  </conditionalFormatting>
  <conditionalFormatting sqref="F5:F8">
    <cfRule type="cellIs" dxfId="40" priority="16" stopIfTrue="1" operator="equal">
      <formula>"x"</formula>
    </cfRule>
  </conditionalFormatting>
  <conditionalFormatting sqref="F10:F13">
    <cfRule type="cellIs" dxfId="39" priority="15" stopIfTrue="1" operator="equal">
      <formula>"x"</formula>
    </cfRule>
  </conditionalFormatting>
  <conditionalFormatting sqref="F15:F18">
    <cfRule type="cellIs" dxfId="38" priority="14" stopIfTrue="1" operator="equal">
      <formula>"x"</formula>
    </cfRule>
  </conditionalFormatting>
  <conditionalFormatting sqref="F20:F23">
    <cfRule type="cellIs" dxfId="37" priority="13" stopIfTrue="1" operator="equal">
      <formula>"x"</formula>
    </cfRule>
  </conditionalFormatting>
  <conditionalFormatting sqref="F25:F28">
    <cfRule type="cellIs" dxfId="36" priority="12" stopIfTrue="1" operator="equal">
      <formula>"x"</formula>
    </cfRule>
  </conditionalFormatting>
  <conditionalFormatting sqref="F30:F33">
    <cfRule type="cellIs" dxfId="35" priority="11" stopIfTrue="1" operator="equal">
      <formula>"x"</formula>
    </cfRule>
  </conditionalFormatting>
  <conditionalFormatting sqref="F35:F38">
    <cfRule type="cellIs" dxfId="34" priority="10" stopIfTrue="1" operator="equal">
      <formula>"x"</formula>
    </cfRule>
  </conditionalFormatting>
  <conditionalFormatting sqref="F41:F44">
    <cfRule type="cellIs" dxfId="33" priority="9" stopIfTrue="1" operator="equal">
      <formula>"x"</formula>
    </cfRule>
  </conditionalFormatting>
  <conditionalFormatting sqref="F46:F49">
    <cfRule type="cellIs" dxfId="32" priority="8" stopIfTrue="1" operator="equal">
      <formula>"x"</formula>
    </cfRule>
  </conditionalFormatting>
  <conditionalFormatting sqref="F51:F54">
    <cfRule type="cellIs" dxfId="31" priority="7" stopIfTrue="1" operator="equal">
      <formula>"x"</formula>
    </cfRule>
  </conditionalFormatting>
  <conditionalFormatting sqref="F56:F59">
    <cfRule type="cellIs" dxfId="30" priority="6" stopIfTrue="1" operator="equal">
      <formula>"x"</formula>
    </cfRule>
  </conditionalFormatting>
  <conditionalFormatting sqref="F62:F65">
    <cfRule type="cellIs" dxfId="29" priority="5" stopIfTrue="1" operator="equal">
      <formula>"x"</formula>
    </cfRule>
  </conditionalFormatting>
  <conditionalFormatting sqref="F80:F83">
    <cfRule type="cellIs" dxfId="28" priority="4" stopIfTrue="1" operator="equal">
      <formula>"x"</formula>
    </cfRule>
  </conditionalFormatting>
  <conditionalFormatting sqref="F67:F69">
    <cfRule type="cellIs" dxfId="27" priority="3" stopIfTrue="1" operator="equal">
      <formula>"x"</formula>
    </cfRule>
  </conditionalFormatting>
  <conditionalFormatting sqref="F71:F73">
    <cfRule type="cellIs" dxfId="26" priority="2" stopIfTrue="1" operator="equal">
      <formula>"x"</formula>
    </cfRule>
  </conditionalFormatting>
  <conditionalFormatting sqref="F75:F77">
    <cfRule type="cellIs" dxfId="25" priority="1" stopIfTrue="1" operator="equal">
      <formula>"x"</formula>
    </cfRule>
  </conditionalFormatting>
  <dataValidations xWindow="350" yWindow="354" count="1">
    <dataValidation type="whole" operator="greaterThanOrEqual" allowBlank="1" showDropDown="1" showInputMessage="1" showErrorMessage="1" prompt="ganze Zahl eingeben" sqref="F39 F60">
      <formula1>1</formula1>
    </dataValidation>
  </dataValidations>
  <pageMargins left="0.23622047244094491" right="0.23622047244094491" top="0.74803149606299213" bottom="0.74803149606299213" header="0.31496062992125984" footer="0.31496062992125984"/>
  <pageSetup paperSize="9" scale="60" orientation="portrait" horizontalDpi="4294967292" r:id="rId1"/>
  <headerFooter alignWithMargins="0">
    <oddFooter>&amp;C&amp;F&amp;R&amp;D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indexed="47"/>
    <pageSetUpPr fitToPage="1"/>
  </sheetPr>
  <dimension ref="A1:Q32"/>
  <sheetViews>
    <sheetView zoomScale="90" zoomScaleNormal="90" workbookViewId="0">
      <selection activeCell="A2" sqref="A2"/>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2.28515625"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60" customHeight="1" thickBot="1" x14ac:dyDescent="0.3">
      <c r="A2" s="49" t="s">
        <v>333</v>
      </c>
      <c r="B2" s="183" t="s">
        <v>332</v>
      </c>
      <c r="C2" s="184"/>
      <c r="D2" s="184"/>
      <c r="E2" s="185"/>
      <c r="F2" s="9">
        <v>1</v>
      </c>
      <c r="G2" s="9">
        <v>4</v>
      </c>
      <c r="H2" s="9">
        <v>7</v>
      </c>
      <c r="I2" s="9">
        <v>12</v>
      </c>
      <c r="J2" s="9">
        <v>3.75</v>
      </c>
      <c r="L2" s="7">
        <f>SUM(J4:J32)</f>
        <v>0</v>
      </c>
      <c r="M2" s="6">
        <f>IF(L2&gt;=I2,4,IF(L2&gt;=H2,3,IF(L2&gt;=G2,2,IF(L2&gt;=F2,1,0))))</f>
        <v>0</v>
      </c>
      <c r="N2" s="5">
        <f>M2*J2</f>
        <v>0</v>
      </c>
      <c r="P2" s="30">
        <f>Pflegegrad!D9</f>
        <v>0</v>
      </c>
      <c r="Q2" s="13">
        <f>Pflegegrad!E9</f>
        <v>0</v>
      </c>
    </row>
    <row r="3" spans="1:17" ht="15.75" thickBot="1" x14ac:dyDescent="0.3">
      <c r="B3" s="49" t="s">
        <v>335</v>
      </c>
      <c r="C3" s="3" t="s">
        <v>334</v>
      </c>
    </row>
    <row r="4" spans="1:17" ht="13.5" thickBot="1" x14ac:dyDescent="0.25">
      <c r="D4" s="46" t="s">
        <v>229</v>
      </c>
      <c r="E4" s="10" t="s">
        <v>4</v>
      </c>
      <c r="F4" s="86">
        <f>Bewertungen!D99</f>
        <v>0</v>
      </c>
      <c r="G4" s="36">
        <f>IF(F4="x",1,0)</f>
        <v>0</v>
      </c>
      <c r="H4" s="37">
        <v>0</v>
      </c>
      <c r="I4" s="37">
        <f>G4*H4</f>
        <v>0</v>
      </c>
      <c r="J4" s="69"/>
    </row>
    <row r="5" spans="1:17" ht="13.5" thickBot="1" x14ac:dyDescent="0.25">
      <c r="D5" s="46" t="s">
        <v>336</v>
      </c>
      <c r="E5" s="10" t="s">
        <v>5</v>
      </c>
      <c r="F5" s="86">
        <f>Bewertungen!E99</f>
        <v>0</v>
      </c>
      <c r="G5" s="36">
        <f>IF(F5="x",1,0)</f>
        <v>0</v>
      </c>
      <c r="H5" s="37">
        <v>1</v>
      </c>
      <c r="I5" s="37">
        <f>G5*H5</f>
        <v>0</v>
      </c>
    </row>
    <row r="6" spans="1:17" ht="13.5" thickBot="1" x14ac:dyDescent="0.25">
      <c r="D6" s="46" t="s">
        <v>337</v>
      </c>
      <c r="E6" s="10" t="s">
        <v>3</v>
      </c>
      <c r="F6" s="86">
        <f>Bewertungen!F99</f>
        <v>0</v>
      </c>
      <c r="G6" s="36">
        <f>IF(F6="x",1,0)</f>
        <v>0</v>
      </c>
      <c r="H6" s="37">
        <v>2</v>
      </c>
      <c r="I6" s="37">
        <f>G6*H6</f>
        <v>0</v>
      </c>
    </row>
    <row r="7" spans="1:17" ht="13.5" thickBot="1" x14ac:dyDescent="0.25">
      <c r="D7" s="46" t="s">
        <v>338</v>
      </c>
      <c r="E7" s="10" t="s">
        <v>2</v>
      </c>
      <c r="F7" s="86">
        <f>Bewertungen!G99</f>
        <v>0</v>
      </c>
      <c r="G7" s="36">
        <f>IF(F7="x",1,0)</f>
        <v>0</v>
      </c>
      <c r="H7" s="37">
        <v>3</v>
      </c>
      <c r="I7" s="37">
        <f>G7*H7</f>
        <v>0</v>
      </c>
      <c r="J7" s="8">
        <f>SUM(I4:I7)</f>
        <v>0</v>
      </c>
    </row>
    <row r="8" spans="1:17" ht="15.75" thickBot="1" x14ac:dyDescent="0.3">
      <c r="B8" s="49" t="s">
        <v>339</v>
      </c>
      <c r="C8" s="31" t="s">
        <v>64</v>
      </c>
      <c r="D8" s="33"/>
      <c r="G8" s="37"/>
      <c r="H8" s="37"/>
      <c r="I8" s="37"/>
    </row>
    <row r="9" spans="1:17" ht="13.5" thickBot="1" x14ac:dyDescent="0.25">
      <c r="D9" s="46" t="s">
        <v>340</v>
      </c>
      <c r="E9" s="10" t="s">
        <v>4</v>
      </c>
      <c r="F9" s="86">
        <f>Bewertungen!D100</f>
        <v>0</v>
      </c>
      <c r="G9" s="36">
        <f>IF(F9="x",1,0)</f>
        <v>0</v>
      </c>
      <c r="H9" s="37">
        <v>0</v>
      </c>
      <c r="I9" s="37">
        <f>G9*H9</f>
        <v>0</v>
      </c>
      <c r="J9" s="69"/>
    </row>
    <row r="10" spans="1:17" ht="13.5" thickBot="1" x14ac:dyDescent="0.25">
      <c r="D10" s="46" t="s">
        <v>341</v>
      </c>
      <c r="E10" s="10" t="s">
        <v>5</v>
      </c>
      <c r="F10" s="86">
        <f>Bewertungen!E100</f>
        <v>0</v>
      </c>
      <c r="G10" s="36">
        <f>IF(F10="x",1,0)</f>
        <v>0</v>
      </c>
      <c r="H10" s="37">
        <v>1</v>
      </c>
      <c r="I10" s="37">
        <f>G10*H10</f>
        <v>0</v>
      </c>
    </row>
    <row r="11" spans="1:17" ht="13.5" thickBot="1" x14ac:dyDescent="0.25">
      <c r="D11" s="46" t="s">
        <v>342</v>
      </c>
      <c r="E11" s="10" t="s">
        <v>3</v>
      </c>
      <c r="F11" s="86">
        <f>Bewertungen!F100</f>
        <v>0</v>
      </c>
      <c r="G11" s="36">
        <f>IF(F11="x",1,0)</f>
        <v>0</v>
      </c>
      <c r="H11" s="37">
        <v>2</v>
      </c>
      <c r="I11" s="37">
        <f>G11*H11</f>
        <v>0</v>
      </c>
      <c r="L11" s="80"/>
      <c r="M11" s="81"/>
      <c r="N11" s="81"/>
      <c r="O11" s="81"/>
      <c r="P11" s="81"/>
      <c r="Q11" s="81"/>
    </row>
    <row r="12" spans="1:17" ht="13.5" thickBot="1" x14ac:dyDescent="0.25">
      <c r="D12" s="46" t="s">
        <v>343</v>
      </c>
      <c r="E12" s="10" t="s">
        <v>2</v>
      </c>
      <c r="F12" s="86">
        <f>Bewertungen!G100</f>
        <v>0</v>
      </c>
      <c r="G12" s="36">
        <f>IF(F12="x",1,0)</f>
        <v>0</v>
      </c>
      <c r="H12" s="37">
        <v>3</v>
      </c>
      <c r="I12" s="37">
        <f>G12*H12</f>
        <v>0</v>
      </c>
      <c r="J12" s="8">
        <f>SUM(I9:I12)</f>
        <v>0</v>
      </c>
      <c r="L12" s="82" t="s">
        <v>610</v>
      </c>
      <c r="M12" s="81"/>
      <c r="N12" s="81"/>
      <c r="O12" s="81"/>
      <c r="P12" s="81"/>
      <c r="Q12" s="81"/>
    </row>
    <row r="13" spans="1:17" ht="15.75" thickBot="1" x14ac:dyDescent="0.3">
      <c r="B13" s="46" t="s">
        <v>344</v>
      </c>
      <c r="C13" s="31" t="s">
        <v>65</v>
      </c>
      <c r="D13" s="33"/>
      <c r="G13" s="37"/>
      <c r="H13" s="37"/>
      <c r="I13" s="37"/>
      <c r="L13" s="80" t="s">
        <v>611</v>
      </c>
      <c r="M13" s="81"/>
      <c r="N13" s="81"/>
      <c r="O13" s="81"/>
      <c r="P13" s="81"/>
      <c r="Q13" s="81"/>
    </row>
    <row r="14" spans="1:17" ht="13.5" thickBot="1" x14ac:dyDescent="0.25">
      <c r="D14" s="46" t="s">
        <v>229</v>
      </c>
      <c r="E14" s="10" t="s">
        <v>4</v>
      </c>
      <c r="F14" s="86">
        <f>Bewertungen!D101</f>
        <v>0</v>
      </c>
      <c r="G14" s="36">
        <f>IF(F14="x",1,0)</f>
        <v>0</v>
      </c>
      <c r="H14" s="37">
        <v>0</v>
      </c>
      <c r="I14" s="37">
        <f>G14*H14</f>
        <v>0</v>
      </c>
      <c r="J14" s="69"/>
      <c r="L14" s="80"/>
      <c r="M14" s="81"/>
      <c r="N14" s="81"/>
      <c r="O14" s="81"/>
      <c r="P14" s="81"/>
      <c r="Q14" s="81"/>
    </row>
    <row r="15" spans="1:17" ht="13.5" thickBot="1" x14ac:dyDescent="0.25">
      <c r="D15" s="46" t="s">
        <v>345</v>
      </c>
      <c r="E15" s="10" t="s">
        <v>5</v>
      </c>
      <c r="F15" s="86">
        <f>Bewertungen!E101</f>
        <v>0</v>
      </c>
      <c r="G15" s="36">
        <f>IF(F15="x",1,0)</f>
        <v>0</v>
      </c>
      <c r="H15" s="37">
        <v>1</v>
      </c>
      <c r="I15" s="37">
        <f>G15*H15</f>
        <v>0</v>
      </c>
      <c r="L15" s="80" t="s">
        <v>612</v>
      </c>
      <c r="M15" s="81"/>
      <c r="N15" s="81"/>
      <c r="O15" s="81"/>
      <c r="P15" s="81"/>
      <c r="Q15" s="81"/>
    </row>
    <row r="16" spans="1:17" ht="13.5" thickBot="1" x14ac:dyDescent="0.25">
      <c r="D16" s="46" t="s">
        <v>346</v>
      </c>
      <c r="E16" s="10" t="s">
        <v>3</v>
      </c>
      <c r="F16" s="86">
        <f>Bewertungen!F101</f>
        <v>0</v>
      </c>
      <c r="G16" s="36">
        <f>IF(F16="x",1,0)</f>
        <v>0</v>
      </c>
      <c r="H16" s="37">
        <v>2</v>
      </c>
      <c r="I16" s="37">
        <f>G16*H16</f>
        <v>0</v>
      </c>
    </row>
    <row r="17" spans="2:10" ht="13.5" thickBot="1" x14ac:dyDescent="0.25">
      <c r="D17" s="46" t="s">
        <v>347</v>
      </c>
      <c r="E17" s="10" t="s">
        <v>2</v>
      </c>
      <c r="F17" s="86">
        <f>Bewertungen!G101</f>
        <v>0</v>
      </c>
      <c r="G17" s="36">
        <f>IF(F17="x",1,0)</f>
        <v>0</v>
      </c>
      <c r="H17" s="37">
        <v>3</v>
      </c>
      <c r="I17" s="37">
        <f>G17*H17</f>
        <v>0</v>
      </c>
      <c r="J17" s="8">
        <f>SUM(I14:I17)</f>
        <v>0</v>
      </c>
    </row>
    <row r="18" spans="2:10" ht="15.75" thickBot="1" x14ac:dyDescent="0.3">
      <c r="B18" s="46" t="s">
        <v>349</v>
      </c>
      <c r="C18" s="31" t="s">
        <v>348</v>
      </c>
      <c r="D18" s="33"/>
      <c r="F18" s="40"/>
      <c r="G18" s="37"/>
      <c r="H18" s="37"/>
      <c r="I18" s="37"/>
    </row>
    <row r="19" spans="2:10" ht="13.5" thickBot="1" x14ac:dyDescent="0.25">
      <c r="D19" s="46" t="s">
        <v>229</v>
      </c>
      <c r="E19" s="10" t="s">
        <v>4</v>
      </c>
      <c r="F19" s="86">
        <f>Bewertungen!D102</f>
        <v>0</v>
      </c>
      <c r="G19" s="36">
        <f>IF(F19="x",1,0)</f>
        <v>0</v>
      </c>
      <c r="H19" s="37">
        <v>0</v>
      </c>
      <c r="I19" s="37">
        <f>G19*H19</f>
        <v>0</v>
      </c>
      <c r="J19" s="69"/>
    </row>
    <row r="20" spans="2:10" ht="13.5" thickBot="1" x14ac:dyDescent="0.25">
      <c r="D20" s="46" t="s">
        <v>350</v>
      </c>
      <c r="E20" s="10" t="s">
        <v>5</v>
      </c>
      <c r="F20" s="86">
        <f>Bewertungen!E102</f>
        <v>0</v>
      </c>
      <c r="G20" s="36">
        <f>IF(F20="x",1,0)</f>
        <v>0</v>
      </c>
      <c r="H20" s="37">
        <v>1</v>
      </c>
      <c r="I20" s="37">
        <f>G20*H20</f>
        <v>0</v>
      </c>
    </row>
    <row r="21" spans="2:10" ht="13.5" thickBot="1" x14ac:dyDescent="0.25">
      <c r="D21" s="46" t="s">
        <v>351</v>
      </c>
      <c r="E21" s="10" t="s">
        <v>3</v>
      </c>
      <c r="F21" s="86">
        <f>Bewertungen!F102</f>
        <v>0</v>
      </c>
      <c r="G21" s="36">
        <f>IF(F21="x",1,0)</f>
        <v>0</v>
      </c>
      <c r="H21" s="37">
        <v>2</v>
      </c>
      <c r="I21" s="37">
        <f>G21*H21</f>
        <v>0</v>
      </c>
    </row>
    <row r="22" spans="2:10" ht="13.5" thickBot="1" x14ac:dyDescent="0.25">
      <c r="D22" s="46" t="s">
        <v>352</v>
      </c>
      <c r="E22" s="10" t="s">
        <v>2</v>
      </c>
      <c r="F22" s="86">
        <f>Bewertungen!G102</f>
        <v>0</v>
      </c>
      <c r="G22" s="36">
        <f>IF(F22="x",1,0)</f>
        <v>0</v>
      </c>
      <c r="H22" s="37">
        <v>3</v>
      </c>
      <c r="I22" s="37">
        <f>G22*H22</f>
        <v>0</v>
      </c>
      <c r="J22" s="8">
        <f>SUM(I19:I22)</f>
        <v>0</v>
      </c>
    </row>
    <row r="23" spans="2:10" ht="15.75" thickBot="1" x14ac:dyDescent="0.3">
      <c r="B23" s="46" t="s">
        <v>93</v>
      </c>
      <c r="C23" s="31" t="s">
        <v>66</v>
      </c>
      <c r="D23" s="33"/>
      <c r="G23" s="37"/>
      <c r="H23" s="37"/>
      <c r="I23" s="37"/>
    </row>
    <row r="24" spans="2:10" ht="13.5" thickBot="1" x14ac:dyDescent="0.25">
      <c r="D24" s="46" t="s">
        <v>229</v>
      </c>
      <c r="E24" s="10" t="s">
        <v>4</v>
      </c>
      <c r="F24" s="86">
        <f>Bewertungen!D103</f>
        <v>0</v>
      </c>
      <c r="G24" s="36">
        <f>IF(F24="x",1,0)</f>
        <v>0</v>
      </c>
      <c r="H24" s="37">
        <v>0</v>
      </c>
      <c r="I24" s="37">
        <f>G24*H24</f>
        <v>0</v>
      </c>
      <c r="J24" s="69"/>
    </row>
    <row r="25" spans="2:10" ht="13.5" thickBot="1" x14ac:dyDescent="0.25">
      <c r="D25" s="46" t="s">
        <v>353</v>
      </c>
      <c r="E25" s="10" t="s">
        <v>5</v>
      </c>
      <c r="F25" s="86">
        <f>Bewertungen!E103</f>
        <v>0</v>
      </c>
      <c r="G25" s="36">
        <f>IF(F25="x",1,0)</f>
        <v>0</v>
      </c>
      <c r="H25" s="37">
        <v>1</v>
      </c>
      <c r="I25" s="37">
        <f>G25*H25</f>
        <v>0</v>
      </c>
    </row>
    <row r="26" spans="2:10" ht="13.5" thickBot="1" x14ac:dyDescent="0.25">
      <c r="D26" s="46" t="s">
        <v>354</v>
      </c>
      <c r="E26" s="10" t="s">
        <v>3</v>
      </c>
      <c r="F26" s="86">
        <f>Bewertungen!F103</f>
        <v>0</v>
      </c>
      <c r="G26" s="36">
        <f>IF(F26="x",1,0)</f>
        <v>0</v>
      </c>
      <c r="H26" s="37">
        <v>2</v>
      </c>
      <c r="I26" s="37">
        <f>G26*H26</f>
        <v>0</v>
      </c>
    </row>
    <row r="27" spans="2:10" ht="13.5" thickBot="1" x14ac:dyDescent="0.25">
      <c r="D27" s="46" t="s">
        <v>355</v>
      </c>
      <c r="E27" s="10" t="s">
        <v>2</v>
      </c>
      <c r="F27" s="86">
        <f>Bewertungen!G103</f>
        <v>0</v>
      </c>
      <c r="G27" s="36">
        <f>IF(F27="x",1,0)</f>
        <v>0</v>
      </c>
      <c r="H27" s="37">
        <v>3</v>
      </c>
      <c r="I27" s="37">
        <f>G27*H27</f>
        <v>0</v>
      </c>
      <c r="J27" s="8">
        <f>SUM(I24:I27)</f>
        <v>0</v>
      </c>
    </row>
    <row r="28" spans="2:10" ht="15.75" thickBot="1" x14ac:dyDescent="0.3">
      <c r="B28" s="46" t="s">
        <v>356</v>
      </c>
      <c r="C28" s="31" t="s">
        <v>67</v>
      </c>
      <c r="D28" s="33"/>
      <c r="G28" s="37"/>
      <c r="H28" s="37"/>
      <c r="I28" s="37"/>
    </row>
    <row r="29" spans="2:10" ht="13.5" thickBot="1" x14ac:dyDescent="0.25">
      <c r="D29" s="46" t="s">
        <v>229</v>
      </c>
      <c r="E29" s="10" t="s">
        <v>4</v>
      </c>
      <c r="F29" s="86">
        <f>Bewertungen!D104</f>
        <v>0</v>
      </c>
      <c r="G29" s="36">
        <f>IF(F29="x",1,0)</f>
        <v>0</v>
      </c>
      <c r="H29" s="37">
        <v>0</v>
      </c>
      <c r="I29" s="37">
        <f>G29*H29</f>
        <v>0</v>
      </c>
      <c r="J29" s="69"/>
    </row>
    <row r="30" spans="2:10" ht="13.5" thickBot="1" x14ac:dyDescent="0.25">
      <c r="D30" s="46" t="s">
        <v>357</v>
      </c>
      <c r="E30" s="10" t="s">
        <v>5</v>
      </c>
      <c r="F30" s="86">
        <f>Bewertungen!E104</f>
        <v>0</v>
      </c>
      <c r="G30" s="36">
        <f>IF(F30="x",1,0)</f>
        <v>0</v>
      </c>
      <c r="H30" s="37">
        <v>1</v>
      </c>
      <c r="I30" s="37">
        <f>G30*H30</f>
        <v>0</v>
      </c>
    </row>
    <row r="31" spans="2:10" ht="13.5" thickBot="1" x14ac:dyDescent="0.25">
      <c r="D31" s="46" t="s">
        <v>358</v>
      </c>
      <c r="E31" s="10" t="s">
        <v>3</v>
      </c>
      <c r="F31" s="86">
        <f>Bewertungen!F104</f>
        <v>0</v>
      </c>
      <c r="G31" s="36">
        <f>IF(F31="x",1,0)</f>
        <v>0</v>
      </c>
      <c r="H31" s="37">
        <v>2</v>
      </c>
      <c r="I31" s="37">
        <f>G31*H31</f>
        <v>0</v>
      </c>
    </row>
    <row r="32" spans="2:10" ht="13.5" thickBot="1" x14ac:dyDescent="0.25">
      <c r="D32" s="46" t="s">
        <v>359</v>
      </c>
      <c r="E32" s="10" t="s">
        <v>2</v>
      </c>
      <c r="F32" s="86">
        <f>Bewertungen!G104</f>
        <v>0</v>
      </c>
      <c r="G32" s="36">
        <f>IF(F32="x",1,0)</f>
        <v>0</v>
      </c>
      <c r="H32" s="37">
        <v>3</v>
      </c>
      <c r="I32" s="37">
        <f>G32*H32</f>
        <v>0</v>
      </c>
      <c r="J32" s="8">
        <f>SUM(I29:I32)</f>
        <v>0</v>
      </c>
    </row>
  </sheetData>
  <sheetProtection password="CF71" sheet="1" objects="1" scenarios="1" selectLockedCells="1"/>
  <mergeCells count="2">
    <mergeCell ref="B2:E2"/>
    <mergeCell ref="F1:I1"/>
  </mergeCells>
  <phoneticPr fontId="1" type="noConversion"/>
  <conditionalFormatting sqref="E4 G4:G7 G9:G12 G14:G17 G19:G22 G24:G27 G29:G32">
    <cfRule type="expression" dxfId="24" priority="7" stopIfTrue="1">
      <formula>$F$4=T(x)</formula>
    </cfRule>
  </conditionalFormatting>
  <conditionalFormatting sqref="F4:F7">
    <cfRule type="cellIs" dxfId="23" priority="6" stopIfTrue="1" operator="equal">
      <formula>"x"</formula>
    </cfRule>
  </conditionalFormatting>
  <conditionalFormatting sqref="F9:F12">
    <cfRule type="cellIs" dxfId="22" priority="5" stopIfTrue="1" operator="equal">
      <formula>"x"</formula>
    </cfRule>
  </conditionalFormatting>
  <conditionalFormatting sqref="F14:F17">
    <cfRule type="cellIs" dxfId="21" priority="4" stopIfTrue="1" operator="equal">
      <formula>"x"</formula>
    </cfRule>
  </conditionalFormatting>
  <conditionalFormatting sqref="F19:F22">
    <cfRule type="cellIs" dxfId="20" priority="3" stopIfTrue="1" operator="equal">
      <formula>"x"</formula>
    </cfRule>
  </conditionalFormatting>
  <conditionalFormatting sqref="F24:F27">
    <cfRule type="cellIs" dxfId="19" priority="2" stopIfTrue="1" operator="equal">
      <formula>"x"</formula>
    </cfRule>
  </conditionalFormatting>
  <conditionalFormatting sqref="F29:F32">
    <cfRule type="cellIs" dxfId="18" priority="1" stopIfTrue="1" operator="equal">
      <formula>"x"</formula>
    </cfRule>
  </conditionalFormatting>
  <pageMargins left="0.23622047244094491" right="0.23622047244094491" top="0.74803149606299213" bottom="0.74803149606299213" header="0.31496062992125984" footer="0.31496062992125984"/>
  <pageSetup paperSize="9" scale="98" orientation="landscape" horizontalDpi="4294967292" r:id="rId1"/>
  <headerFooter alignWithMargins="0">
    <oddFooter>&amp;C&amp;F&amp;R&amp;D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FF00"/>
    <pageSetUpPr fitToPage="1"/>
  </sheetPr>
  <dimension ref="A1:I104"/>
  <sheetViews>
    <sheetView zoomScale="90" zoomScaleNormal="90" workbookViewId="0">
      <selection activeCell="N14" sqref="N14"/>
    </sheetView>
  </sheetViews>
  <sheetFormatPr baseColWidth="10" defaultRowHeight="12.75" x14ac:dyDescent="0.2"/>
  <cols>
    <col min="1" max="1" width="1.85546875" customWidth="1"/>
    <col min="2" max="2" width="42.85546875" customWidth="1"/>
    <col min="3" max="7" width="11.7109375" customWidth="1"/>
    <col min="8" max="8" width="7.7109375" customWidth="1"/>
    <col min="9" max="9" width="57.85546875" customWidth="1"/>
  </cols>
  <sheetData>
    <row r="1" spans="1:9" ht="26.25" thickTop="1" x14ac:dyDescent="0.2">
      <c r="B1" s="28"/>
      <c r="C1" s="171" t="s">
        <v>560</v>
      </c>
      <c r="D1" s="172"/>
      <c r="E1" s="172"/>
      <c r="F1" s="173"/>
      <c r="G1" s="107" t="s">
        <v>564</v>
      </c>
      <c r="I1" s="165" t="s">
        <v>668</v>
      </c>
    </row>
    <row r="2" spans="1:9" ht="21.75" customHeight="1" x14ac:dyDescent="0.25">
      <c r="C2" s="108">
        <f>'M1'!F2</f>
        <v>2</v>
      </c>
      <c r="D2" s="108">
        <f>'M1'!G2</f>
        <v>4</v>
      </c>
      <c r="E2" s="108">
        <f>'M1'!H2</f>
        <v>6</v>
      </c>
      <c r="F2" s="108">
        <f>'M1'!I2</f>
        <v>10</v>
      </c>
      <c r="G2" s="108">
        <f>'M1'!J2</f>
        <v>2.5</v>
      </c>
      <c r="I2" s="163"/>
    </row>
    <row r="3" spans="1:9" ht="20.25" x14ac:dyDescent="0.3">
      <c r="B3" s="3" t="s">
        <v>570</v>
      </c>
      <c r="C3" s="21" t="s">
        <v>42</v>
      </c>
      <c r="D3" s="22"/>
      <c r="E3" s="22"/>
      <c r="F3" s="22"/>
      <c r="G3" s="23"/>
      <c r="H3" s="23"/>
      <c r="I3" s="163"/>
    </row>
    <row r="4" spans="1:9" ht="24" customHeight="1" thickBot="1" x14ac:dyDescent="0.3">
      <c r="C4" s="101" t="s">
        <v>47</v>
      </c>
      <c r="D4" s="22"/>
      <c r="E4" s="22"/>
      <c r="F4" s="22"/>
      <c r="G4" s="23"/>
      <c r="H4" s="23"/>
      <c r="I4" s="163"/>
    </row>
    <row r="5" spans="1:9" ht="32.25" customHeight="1" thickBot="1" x14ac:dyDescent="0.3">
      <c r="B5" s="89" t="s">
        <v>0</v>
      </c>
      <c r="C5" s="85" t="s">
        <v>4</v>
      </c>
      <c r="D5" s="85" t="s">
        <v>5</v>
      </c>
      <c r="E5" s="85" t="s">
        <v>3</v>
      </c>
      <c r="F5" s="85" t="s">
        <v>2</v>
      </c>
      <c r="H5" s="156"/>
      <c r="I5" s="164"/>
    </row>
    <row r="6" spans="1:9" ht="15.75" thickBot="1" x14ac:dyDescent="0.3">
      <c r="B6" s="89" t="s">
        <v>1</v>
      </c>
      <c r="C6" s="116"/>
      <c r="D6" s="116"/>
      <c r="E6" s="116"/>
      <c r="F6" s="116"/>
      <c r="G6" s="132" t="s">
        <v>577</v>
      </c>
      <c r="H6" s="69" t="str">
        <f>IF(COUNTA(C6:F6)&gt;1,"Fehler!","")</f>
        <v/>
      </c>
      <c r="I6" s="162" t="s">
        <v>566</v>
      </c>
    </row>
    <row r="7" spans="1:9" ht="15.75" thickBot="1" x14ac:dyDescent="0.3">
      <c r="B7" s="89" t="s">
        <v>130</v>
      </c>
      <c r="C7" s="116"/>
      <c r="D7" s="116"/>
      <c r="E7" s="116"/>
      <c r="F7" s="116"/>
      <c r="G7" s="132" t="s">
        <v>567</v>
      </c>
      <c r="H7" s="69" t="str">
        <f>IF(COUNTA(C7:F7)&gt;1,"Fehler!","")</f>
        <v/>
      </c>
      <c r="I7" s="114" t="s">
        <v>571</v>
      </c>
    </row>
    <row r="8" spans="1:9" ht="15.75" thickBot="1" x14ac:dyDescent="0.3">
      <c r="B8" s="89" t="s">
        <v>135</v>
      </c>
      <c r="C8" s="116"/>
      <c r="D8" s="116"/>
      <c r="E8" s="116"/>
      <c r="F8" s="116"/>
      <c r="H8" s="69" t="str">
        <f>IF(COUNTA(C8:F8)&gt;1,"Fehler!","")</f>
        <v/>
      </c>
      <c r="I8" s="114" t="s">
        <v>571</v>
      </c>
    </row>
    <row r="9" spans="1:9" ht="30.75" thickBot="1" x14ac:dyDescent="0.3">
      <c r="B9" s="89" t="s">
        <v>6</v>
      </c>
      <c r="C9" s="116"/>
      <c r="D9" s="116"/>
      <c r="E9" s="116"/>
      <c r="F9" s="116"/>
      <c r="H9" s="69" t="str">
        <f>IF(COUNTA(C9:F9)&gt;1,"Fehler!","")</f>
        <v/>
      </c>
      <c r="I9" s="114" t="s">
        <v>571</v>
      </c>
    </row>
    <row r="10" spans="1:9" ht="15.75" thickBot="1" x14ac:dyDescent="0.3">
      <c r="B10" s="89" t="s">
        <v>7</v>
      </c>
      <c r="C10" s="116"/>
      <c r="D10" s="116"/>
      <c r="E10" s="116"/>
      <c r="F10" s="116"/>
      <c r="H10" s="69" t="str">
        <f>IF(COUNTA(C10:F10)&gt;1,"Fehler!","")</f>
        <v/>
      </c>
      <c r="I10" s="114" t="s">
        <v>571</v>
      </c>
    </row>
    <row r="11" spans="1:9" x14ac:dyDescent="0.2">
      <c r="I11" s="114" t="s">
        <v>571</v>
      </c>
    </row>
    <row r="12" spans="1:9" ht="15" x14ac:dyDescent="0.25">
      <c r="B12" s="124" t="s">
        <v>123</v>
      </c>
      <c r="C12" s="126" t="s">
        <v>125</v>
      </c>
      <c r="D12" s="127"/>
      <c r="E12" s="127"/>
      <c r="F12" s="127"/>
      <c r="G12" s="127"/>
      <c r="H12" s="128"/>
      <c r="I12" s="114" t="s">
        <v>571</v>
      </c>
    </row>
    <row r="13" spans="1:9" ht="30" x14ac:dyDescent="0.25">
      <c r="B13" s="125" t="s">
        <v>124</v>
      </c>
      <c r="C13" s="129" t="s">
        <v>126</v>
      </c>
      <c r="D13" s="130"/>
      <c r="E13" s="130"/>
      <c r="F13" s="130"/>
      <c r="G13" s="130"/>
      <c r="H13" s="131"/>
      <c r="I13" s="114" t="s">
        <v>571</v>
      </c>
    </row>
    <row r="14" spans="1:9" ht="6.6" customHeight="1" x14ac:dyDescent="0.2">
      <c r="I14" s="114" t="s">
        <v>571</v>
      </c>
    </row>
    <row r="15" spans="1:9" ht="27" customHeight="1" x14ac:dyDescent="0.2">
      <c r="C15" s="171" t="s">
        <v>560</v>
      </c>
      <c r="D15" s="172"/>
      <c r="E15" s="172"/>
      <c r="F15" s="173"/>
      <c r="G15" s="107" t="s">
        <v>563</v>
      </c>
      <c r="I15" s="114" t="s">
        <v>571</v>
      </c>
    </row>
    <row r="16" spans="1:9" ht="13.5" thickBot="1" x14ac:dyDescent="0.25">
      <c r="A16" s="155"/>
      <c r="C16" s="108">
        <f>'M2'!F2</f>
        <v>2</v>
      </c>
      <c r="D16" s="108">
        <f>'M2'!G2</f>
        <v>6</v>
      </c>
      <c r="E16" s="108">
        <f>'M2'!H2</f>
        <v>11</v>
      </c>
      <c r="F16" s="108">
        <f>'M2'!I2</f>
        <v>17</v>
      </c>
      <c r="G16" s="108">
        <f>'M2'!J2</f>
        <v>3.75</v>
      </c>
      <c r="H16" s="100"/>
      <c r="I16" s="114" t="s">
        <v>571</v>
      </c>
    </row>
    <row r="17" spans="1:9" ht="40.9" customHeight="1" thickBot="1" x14ac:dyDescent="0.3">
      <c r="B17" s="154" t="s">
        <v>13</v>
      </c>
      <c r="C17" s="85" t="s">
        <v>14</v>
      </c>
      <c r="D17" s="85" t="s">
        <v>15</v>
      </c>
      <c r="E17" s="85" t="s">
        <v>16</v>
      </c>
      <c r="F17" s="85" t="s">
        <v>17</v>
      </c>
      <c r="H17" s="156"/>
      <c r="I17" s="114" t="s">
        <v>571</v>
      </c>
    </row>
    <row r="18" spans="1:9" ht="30.75" thickBot="1" x14ac:dyDescent="0.3">
      <c r="B18" s="89" t="s">
        <v>146</v>
      </c>
      <c r="C18" s="116"/>
      <c r="D18" s="116"/>
      <c r="E18" s="116"/>
      <c r="F18" s="116"/>
      <c r="G18" s="132" t="s">
        <v>577</v>
      </c>
      <c r="H18" s="69" t="str">
        <f t="shared" ref="H18:H28" si="0">IF(COUNTA(C18:F18)&gt;1,"Fehler!","")</f>
        <v/>
      </c>
      <c r="I18" s="114" t="s">
        <v>571</v>
      </c>
    </row>
    <row r="19" spans="1:9" ht="15.75" thickBot="1" x14ac:dyDescent="0.3">
      <c r="B19" s="89" t="s">
        <v>18</v>
      </c>
      <c r="C19" s="116"/>
      <c r="D19" s="116"/>
      <c r="E19" s="116"/>
      <c r="F19" s="116"/>
      <c r="G19" s="132" t="s">
        <v>567</v>
      </c>
      <c r="H19" s="69" t="str">
        <f t="shared" si="0"/>
        <v/>
      </c>
      <c r="I19" s="114" t="s">
        <v>571</v>
      </c>
    </row>
    <row r="20" spans="1:9" ht="15.75" thickBot="1" x14ac:dyDescent="0.3">
      <c r="B20" s="89" t="s">
        <v>19</v>
      </c>
      <c r="C20" s="116"/>
      <c r="D20" s="116"/>
      <c r="E20" s="116"/>
      <c r="F20" s="116"/>
      <c r="G20" s="132"/>
      <c r="H20" s="69" t="str">
        <f t="shared" si="0"/>
        <v/>
      </c>
      <c r="I20" s="114" t="s">
        <v>571</v>
      </c>
    </row>
    <row r="21" spans="1:9" ht="30.75" thickBot="1" x14ac:dyDescent="0.3">
      <c r="B21" s="89" t="s">
        <v>161</v>
      </c>
      <c r="C21" s="116"/>
      <c r="D21" s="116"/>
      <c r="E21" s="116"/>
      <c r="F21" s="116"/>
      <c r="H21" s="69" t="str">
        <f t="shared" si="0"/>
        <v/>
      </c>
      <c r="I21" s="114" t="s">
        <v>571</v>
      </c>
    </row>
    <row r="22" spans="1:9" ht="30.75" thickBot="1" x14ac:dyDescent="0.3">
      <c r="B22" s="89" t="s">
        <v>167</v>
      </c>
      <c r="C22" s="116"/>
      <c r="D22" s="116"/>
      <c r="E22" s="116"/>
      <c r="F22" s="116"/>
      <c r="H22" s="69" t="str">
        <f t="shared" si="0"/>
        <v/>
      </c>
      <c r="I22" s="114" t="s">
        <v>571</v>
      </c>
    </row>
    <row r="23" spans="1:9" ht="30.75" thickBot="1" x14ac:dyDescent="0.3">
      <c r="B23" s="89" t="s">
        <v>173</v>
      </c>
      <c r="C23" s="116"/>
      <c r="D23" s="116"/>
      <c r="E23" s="116"/>
      <c r="F23" s="116"/>
      <c r="H23" s="69" t="str">
        <f t="shared" si="0"/>
        <v/>
      </c>
      <c r="I23" s="114" t="s">
        <v>571</v>
      </c>
    </row>
    <row r="24" spans="1:9" ht="30.75" thickBot="1" x14ac:dyDescent="0.3">
      <c r="B24" s="89" t="s">
        <v>179</v>
      </c>
      <c r="C24" s="116"/>
      <c r="D24" s="116"/>
      <c r="E24" s="116"/>
      <c r="F24" s="116"/>
      <c r="H24" s="69" t="str">
        <f t="shared" si="0"/>
        <v/>
      </c>
      <c r="I24" s="114" t="s">
        <v>571</v>
      </c>
    </row>
    <row r="25" spans="1:9" ht="15.75" thickBot="1" x14ac:dyDescent="0.3">
      <c r="B25" s="89" t="s">
        <v>185</v>
      </c>
      <c r="C25" s="116"/>
      <c r="D25" s="116"/>
      <c r="E25" s="116"/>
      <c r="F25" s="116"/>
      <c r="H25" s="69" t="str">
        <f t="shared" si="0"/>
        <v/>
      </c>
      <c r="I25" s="114" t="s">
        <v>571</v>
      </c>
    </row>
    <row r="26" spans="1:9" ht="30.75" thickBot="1" x14ac:dyDescent="0.3">
      <c r="B26" s="89" t="s">
        <v>191</v>
      </c>
      <c r="C26" s="116"/>
      <c r="D26" s="116"/>
      <c r="E26" s="116"/>
      <c r="F26" s="116"/>
      <c r="H26" s="69" t="str">
        <f t="shared" si="0"/>
        <v/>
      </c>
      <c r="I26" s="114" t="s">
        <v>571</v>
      </c>
    </row>
    <row r="27" spans="1:9" ht="15.75" thickBot="1" x14ac:dyDescent="0.3">
      <c r="B27" s="89" t="s">
        <v>20</v>
      </c>
      <c r="C27" s="116"/>
      <c r="D27" s="116"/>
      <c r="E27" s="116"/>
      <c r="F27" s="116"/>
      <c r="H27" s="69" t="str">
        <f t="shared" si="0"/>
        <v/>
      </c>
      <c r="I27" s="114" t="s">
        <v>571</v>
      </c>
    </row>
    <row r="28" spans="1:9" ht="15.75" thickBot="1" x14ac:dyDescent="0.3">
      <c r="B28" s="89" t="s">
        <v>200</v>
      </c>
      <c r="C28" s="116"/>
      <c r="D28" s="116"/>
      <c r="E28" s="116"/>
      <c r="F28" s="116"/>
      <c r="H28" s="69" t="str">
        <f t="shared" si="0"/>
        <v/>
      </c>
      <c r="I28" s="114" t="s">
        <v>571</v>
      </c>
    </row>
    <row r="29" spans="1:9" x14ac:dyDescent="0.2">
      <c r="I29" s="114" t="s">
        <v>571</v>
      </c>
    </row>
    <row r="30" spans="1:9" x14ac:dyDescent="0.2">
      <c r="C30" s="171" t="s">
        <v>560</v>
      </c>
      <c r="D30" s="172"/>
      <c r="E30" s="172"/>
      <c r="F30" s="173"/>
      <c r="G30" s="107" t="s">
        <v>563</v>
      </c>
      <c r="I30" s="114" t="s">
        <v>571</v>
      </c>
    </row>
    <row r="31" spans="1:9" ht="13.5" thickBot="1" x14ac:dyDescent="0.25">
      <c r="A31" s="155"/>
      <c r="C31" s="108">
        <f>'M3'!F2</f>
        <v>1</v>
      </c>
      <c r="D31" s="108">
        <f>'M3'!G2</f>
        <v>3</v>
      </c>
      <c r="E31" s="108">
        <f>'M3'!H2</f>
        <v>5</v>
      </c>
      <c r="F31" s="108">
        <f>'M3'!I2</f>
        <v>7</v>
      </c>
      <c r="G31" s="108">
        <f>'M3'!J2</f>
        <v>3.75</v>
      </c>
      <c r="H31" s="100"/>
      <c r="I31" s="114" t="s">
        <v>571</v>
      </c>
    </row>
    <row r="32" spans="1:9" ht="36.75" thickBot="1" x14ac:dyDescent="0.3">
      <c r="B32" s="154" t="s">
        <v>21</v>
      </c>
      <c r="C32" s="85" t="s">
        <v>22</v>
      </c>
      <c r="D32" s="85" t="s">
        <v>23</v>
      </c>
      <c r="E32" s="85" t="s">
        <v>24</v>
      </c>
      <c r="F32" s="85" t="s">
        <v>25</v>
      </c>
      <c r="H32" s="156"/>
      <c r="I32" s="114" t="s">
        <v>571</v>
      </c>
    </row>
    <row r="33" spans="1:9" ht="30.75" thickBot="1" x14ac:dyDescent="0.3">
      <c r="B33" s="89" t="s">
        <v>26</v>
      </c>
      <c r="C33" s="116"/>
      <c r="D33" s="116"/>
      <c r="E33" s="116"/>
      <c r="F33" s="116"/>
      <c r="G33" s="132" t="s">
        <v>578</v>
      </c>
      <c r="H33" s="69" t="str">
        <f t="shared" ref="H33:H45" si="1">IF(COUNTA(C33:F33)&gt;1,"Fehler!","")</f>
        <v/>
      </c>
      <c r="I33" s="114" t="s">
        <v>571</v>
      </c>
    </row>
    <row r="34" spans="1:9" ht="15.75" thickBot="1" x14ac:dyDescent="0.3">
      <c r="B34" s="89" t="s">
        <v>27</v>
      </c>
      <c r="C34" s="116"/>
      <c r="D34" s="116"/>
      <c r="E34" s="116"/>
      <c r="F34" s="116"/>
      <c r="G34" s="100" t="s">
        <v>579</v>
      </c>
      <c r="H34" s="69" t="str">
        <f t="shared" si="1"/>
        <v/>
      </c>
      <c r="I34" s="114" t="s">
        <v>571</v>
      </c>
    </row>
    <row r="35" spans="1:9" ht="30.75" thickBot="1" x14ac:dyDescent="0.3">
      <c r="B35" s="89" t="s">
        <v>28</v>
      </c>
      <c r="C35" s="116"/>
      <c r="D35" s="116"/>
      <c r="E35" s="116"/>
      <c r="F35" s="116"/>
      <c r="G35" s="133" t="s">
        <v>567</v>
      </c>
      <c r="H35" s="69" t="str">
        <f t="shared" si="1"/>
        <v/>
      </c>
      <c r="I35" s="114" t="s">
        <v>571</v>
      </c>
    </row>
    <row r="36" spans="1:9" ht="15.75" thickBot="1" x14ac:dyDescent="0.3">
      <c r="B36" s="89" t="s">
        <v>213</v>
      </c>
      <c r="C36" s="116"/>
      <c r="D36" s="116"/>
      <c r="E36" s="116"/>
      <c r="F36" s="116"/>
      <c r="H36" s="69" t="str">
        <f t="shared" si="1"/>
        <v/>
      </c>
      <c r="I36" s="114" t="s">
        <v>571</v>
      </c>
    </row>
    <row r="37" spans="1:9" ht="30.75" thickBot="1" x14ac:dyDescent="0.3">
      <c r="B37" s="89" t="s">
        <v>29</v>
      </c>
      <c r="C37" s="116"/>
      <c r="D37" s="116"/>
      <c r="E37" s="116"/>
      <c r="F37" s="116"/>
      <c r="H37" s="69" t="str">
        <f t="shared" si="1"/>
        <v/>
      </c>
      <c r="I37" s="114" t="s">
        <v>571</v>
      </c>
    </row>
    <row r="38" spans="1:9" ht="15.75" thickBot="1" x14ac:dyDescent="0.3">
      <c r="B38" s="89" t="s">
        <v>30</v>
      </c>
      <c r="C38" s="116"/>
      <c r="D38" s="116"/>
      <c r="E38" s="116"/>
      <c r="F38" s="116"/>
      <c r="H38" s="69" t="str">
        <f t="shared" si="1"/>
        <v/>
      </c>
      <c r="I38" s="114" t="s">
        <v>571</v>
      </c>
    </row>
    <row r="39" spans="1:9" ht="30.75" thickBot="1" x14ac:dyDescent="0.3">
      <c r="B39" s="89" t="s">
        <v>216</v>
      </c>
      <c r="C39" s="116"/>
      <c r="D39" s="116"/>
      <c r="E39" s="116"/>
      <c r="F39" s="116"/>
      <c r="H39" s="69" t="str">
        <f t="shared" si="1"/>
        <v/>
      </c>
      <c r="I39" s="114" t="s">
        <v>571</v>
      </c>
    </row>
    <row r="40" spans="1:9" ht="30.75" thickBot="1" x14ac:dyDescent="0.25">
      <c r="B40" s="159" t="s">
        <v>31</v>
      </c>
      <c r="C40" s="116"/>
      <c r="D40" s="116"/>
      <c r="E40" s="116"/>
      <c r="F40" s="116"/>
      <c r="H40" s="69" t="str">
        <f t="shared" si="1"/>
        <v/>
      </c>
      <c r="I40" s="114" t="s">
        <v>571</v>
      </c>
    </row>
    <row r="41" spans="1:9" ht="15.75" thickBot="1" x14ac:dyDescent="0.3">
      <c r="B41" s="89" t="s">
        <v>219</v>
      </c>
      <c r="C41" s="116"/>
      <c r="D41" s="116"/>
      <c r="E41" s="116"/>
      <c r="F41" s="116"/>
      <c r="H41" s="69" t="str">
        <f t="shared" si="1"/>
        <v/>
      </c>
      <c r="I41" s="114" t="s">
        <v>571</v>
      </c>
    </row>
    <row r="42" spans="1:9" ht="15.75" thickBot="1" x14ac:dyDescent="0.3">
      <c r="B42" s="89" t="s">
        <v>32</v>
      </c>
      <c r="C42" s="116"/>
      <c r="D42" s="116"/>
      <c r="E42" s="116"/>
      <c r="F42" s="116"/>
      <c r="H42" s="69" t="str">
        <f t="shared" si="1"/>
        <v/>
      </c>
      <c r="I42" s="114" t="s">
        <v>571</v>
      </c>
    </row>
    <row r="43" spans="1:9" ht="30.75" thickBot="1" x14ac:dyDescent="0.3">
      <c r="B43" s="89" t="s">
        <v>657</v>
      </c>
      <c r="C43" s="116"/>
      <c r="D43" s="116"/>
      <c r="E43" s="116"/>
      <c r="F43" s="116"/>
      <c r="H43" s="69" t="str">
        <f t="shared" si="1"/>
        <v/>
      </c>
      <c r="I43" s="114" t="s">
        <v>571</v>
      </c>
    </row>
    <row r="44" spans="1:9" ht="15.75" thickBot="1" x14ac:dyDescent="0.3">
      <c r="B44" s="89" t="s">
        <v>33</v>
      </c>
      <c r="C44" s="116"/>
      <c r="D44" s="116"/>
      <c r="E44" s="116"/>
      <c r="F44" s="116"/>
      <c r="H44" s="69" t="str">
        <f t="shared" si="1"/>
        <v/>
      </c>
      <c r="I44" s="114" t="s">
        <v>571</v>
      </c>
    </row>
    <row r="45" spans="1:9" ht="30.75" thickBot="1" x14ac:dyDescent="0.3">
      <c r="B45" s="89" t="s">
        <v>225</v>
      </c>
      <c r="C45" s="116"/>
      <c r="D45" s="116"/>
      <c r="E45" s="116"/>
      <c r="F45" s="116"/>
      <c r="H45" s="69" t="str">
        <f t="shared" si="1"/>
        <v/>
      </c>
      <c r="I45" s="114" t="s">
        <v>571</v>
      </c>
    </row>
    <row r="46" spans="1:9" x14ac:dyDescent="0.2">
      <c r="I46" s="114" t="s">
        <v>571</v>
      </c>
    </row>
    <row r="47" spans="1:9" x14ac:dyDescent="0.2">
      <c r="C47" s="171" t="s">
        <v>560</v>
      </c>
      <c r="D47" s="172"/>
      <c r="E47" s="172"/>
      <c r="F47" s="173"/>
      <c r="G47" s="107" t="s">
        <v>563</v>
      </c>
      <c r="I47" s="114" t="s">
        <v>571</v>
      </c>
    </row>
    <row r="48" spans="1:9" ht="13.5" thickBot="1" x14ac:dyDescent="0.25">
      <c r="A48" s="155"/>
      <c r="C48" s="108">
        <f>'M4'!F2</f>
        <v>3</v>
      </c>
      <c r="D48" s="108">
        <f>'M4'!G2</f>
        <v>8</v>
      </c>
      <c r="E48" s="108">
        <f>'M4'!H2</f>
        <v>19</v>
      </c>
      <c r="F48" s="108">
        <f>'M4'!I2</f>
        <v>37</v>
      </c>
      <c r="G48" s="108">
        <f>'M4'!J2</f>
        <v>10</v>
      </c>
      <c r="H48" s="100"/>
      <c r="I48" s="114" t="s">
        <v>571</v>
      </c>
    </row>
    <row r="49" spans="2:9" ht="37.5" thickBot="1" x14ac:dyDescent="0.3">
      <c r="B49" s="154" t="s">
        <v>34</v>
      </c>
      <c r="C49" s="85" t="s">
        <v>4</v>
      </c>
      <c r="D49" s="85" t="s">
        <v>5</v>
      </c>
      <c r="E49" s="85" t="s">
        <v>3</v>
      </c>
      <c r="F49" s="85" t="s">
        <v>2</v>
      </c>
      <c r="H49" s="156"/>
      <c r="I49" s="114" t="s">
        <v>571</v>
      </c>
    </row>
    <row r="50" spans="2:9" ht="15.75" thickBot="1" x14ac:dyDescent="0.3">
      <c r="B50" s="89" t="s">
        <v>228</v>
      </c>
      <c r="C50" s="116"/>
      <c r="D50" s="116"/>
      <c r="E50" s="116"/>
      <c r="F50" s="116"/>
      <c r="G50" s="132" t="s">
        <v>577</v>
      </c>
      <c r="H50" s="69" t="str">
        <f t="shared" ref="H50:H59" si="2">IF(COUNTA(C50:F50)&gt;1,"Fehler!","")</f>
        <v/>
      </c>
      <c r="I50" s="114" t="s">
        <v>571</v>
      </c>
    </row>
    <row r="51" spans="2:9" ht="15.75" thickBot="1" x14ac:dyDescent="0.3">
      <c r="B51" s="89" t="s">
        <v>233</v>
      </c>
      <c r="C51" s="116"/>
      <c r="D51" s="116"/>
      <c r="E51" s="116"/>
      <c r="F51" s="116"/>
      <c r="G51" s="133" t="s">
        <v>567</v>
      </c>
      <c r="H51" s="69" t="str">
        <f t="shared" si="2"/>
        <v/>
      </c>
      <c r="I51" s="114" t="s">
        <v>571</v>
      </c>
    </row>
    <row r="52" spans="2:9" ht="15.75" thickBot="1" x14ac:dyDescent="0.3">
      <c r="B52" s="89" t="s">
        <v>239</v>
      </c>
      <c r="C52" s="116"/>
      <c r="D52" s="116"/>
      <c r="E52" s="116"/>
      <c r="F52" s="116"/>
      <c r="H52" s="69" t="str">
        <f t="shared" si="2"/>
        <v/>
      </c>
      <c r="I52" s="114" t="s">
        <v>571</v>
      </c>
    </row>
    <row r="53" spans="2:9" ht="30.75" thickBot="1" x14ac:dyDescent="0.3">
      <c r="B53" s="89" t="s">
        <v>242</v>
      </c>
      <c r="C53" s="116"/>
      <c r="D53" s="116"/>
      <c r="E53" s="116"/>
      <c r="F53" s="116"/>
      <c r="H53" s="69" t="str">
        <f t="shared" si="2"/>
        <v/>
      </c>
      <c r="I53" s="114" t="s">
        <v>571</v>
      </c>
    </row>
    <row r="54" spans="2:9" ht="15.75" thickBot="1" x14ac:dyDescent="0.3">
      <c r="B54" s="89" t="s">
        <v>246</v>
      </c>
      <c r="C54" s="116"/>
      <c r="D54" s="116"/>
      <c r="E54" s="116"/>
      <c r="F54" s="116"/>
      <c r="H54" s="69" t="str">
        <f t="shared" si="2"/>
        <v/>
      </c>
      <c r="I54" s="114" t="s">
        <v>571</v>
      </c>
    </row>
    <row r="55" spans="2:9" ht="30.75" thickBot="1" x14ac:dyDescent="0.3">
      <c r="B55" s="89" t="s">
        <v>250</v>
      </c>
      <c r="C55" s="116"/>
      <c r="D55" s="116"/>
      <c r="E55" s="116"/>
      <c r="F55" s="116"/>
      <c r="H55" s="69" t="str">
        <f t="shared" si="2"/>
        <v/>
      </c>
      <c r="I55" s="114" t="s">
        <v>571</v>
      </c>
    </row>
    <row r="56" spans="2:9" ht="30.75" thickBot="1" x14ac:dyDescent="0.3">
      <c r="B56" s="89" t="s">
        <v>254</v>
      </c>
      <c r="C56" s="116"/>
      <c r="D56" s="116"/>
      <c r="E56" s="116"/>
      <c r="F56" s="116"/>
      <c r="H56" s="69" t="str">
        <f t="shared" si="2"/>
        <v/>
      </c>
      <c r="I56" s="114" t="s">
        <v>571</v>
      </c>
    </row>
    <row r="57" spans="2:9" ht="15.75" thickBot="1" x14ac:dyDescent="0.3">
      <c r="B57" s="89" t="s">
        <v>573</v>
      </c>
      <c r="C57" s="116"/>
      <c r="D57" s="116"/>
      <c r="E57" s="116"/>
      <c r="F57" s="116"/>
      <c r="G57" s="135" t="s">
        <v>581</v>
      </c>
      <c r="H57" s="69" t="str">
        <f t="shared" si="2"/>
        <v/>
      </c>
      <c r="I57" s="114" t="s">
        <v>571</v>
      </c>
    </row>
    <row r="58" spans="2:9" ht="15.75" thickBot="1" x14ac:dyDescent="0.3">
      <c r="B58" s="89" t="s">
        <v>574</v>
      </c>
      <c r="C58" s="116"/>
      <c r="D58" s="116"/>
      <c r="E58" s="116"/>
      <c r="F58" s="116"/>
      <c r="G58" s="135" t="s">
        <v>580</v>
      </c>
      <c r="H58" s="69" t="str">
        <f t="shared" si="2"/>
        <v/>
      </c>
      <c r="I58" s="114" t="s">
        <v>571</v>
      </c>
    </row>
    <row r="59" spans="2:9" ht="30.75" thickBot="1" x14ac:dyDescent="0.3">
      <c r="B59" s="89" t="s">
        <v>575</v>
      </c>
      <c r="C59" s="116"/>
      <c r="D59" s="116"/>
      <c r="E59" s="116"/>
      <c r="F59" s="116"/>
      <c r="G59" s="135" t="s">
        <v>580</v>
      </c>
      <c r="H59" s="69" t="str">
        <f t="shared" si="2"/>
        <v/>
      </c>
      <c r="I59" s="114" t="s">
        <v>571</v>
      </c>
    </row>
    <row r="60" spans="2:9" ht="36.75" thickBot="1" x14ac:dyDescent="0.25">
      <c r="C60" s="85" t="s">
        <v>49</v>
      </c>
      <c r="D60" s="85" t="s">
        <v>4</v>
      </c>
      <c r="E60" s="85" t="s">
        <v>5</v>
      </c>
      <c r="F60" s="85" t="s">
        <v>3</v>
      </c>
      <c r="G60" s="85" t="s">
        <v>2</v>
      </c>
      <c r="I60" s="114" t="s">
        <v>571</v>
      </c>
    </row>
    <row r="61" spans="2:9" ht="60.75" thickBot="1" x14ac:dyDescent="0.3">
      <c r="B61" s="89" t="s">
        <v>282</v>
      </c>
      <c r="C61" s="116"/>
      <c r="D61" s="116"/>
      <c r="E61" s="116"/>
      <c r="F61" s="116"/>
      <c r="G61" s="116"/>
      <c r="H61" s="69" t="str">
        <f>IF(COUNTA(C61:G61)&gt;1,"Fehler!","")</f>
        <v/>
      </c>
      <c r="I61" s="114" t="s">
        <v>571</v>
      </c>
    </row>
    <row r="62" spans="2:9" ht="45.75" thickBot="1" x14ac:dyDescent="0.3">
      <c r="B62" s="89" t="s">
        <v>276</v>
      </c>
      <c r="C62" s="116"/>
      <c r="D62" s="116"/>
      <c r="E62" s="116"/>
      <c r="F62" s="116"/>
      <c r="G62" s="116"/>
      <c r="H62" s="69" t="str">
        <f>IF(COUNTA(C62:G62)&gt;1,"Fehler!","")</f>
        <v/>
      </c>
      <c r="I62" s="114" t="s">
        <v>571</v>
      </c>
    </row>
    <row r="63" spans="2:9" ht="15" x14ac:dyDescent="0.25">
      <c r="B63" s="158" t="s">
        <v>262</v>
      </c>
      <c r="C63" s="35"/>
      <c r="D63" s="24"/>
      <c r="E63" s="24"/>
      <c r="F63" s="42"/>
      <c r="G63" s="42"/>
      <c r="I63" s="114" t="s">
        <v>571</v>
      </c>
    </row>
    <row r="64" spans="2:9" ht="15.75" thickBot="1" x14ac:dyDescent="0.3">
      <c r="B64" s="158" t="s">
        <v>263</v>
      </c>
      <c r="C64" s="35"/>
      <c r="D64" s="24"/>
      <c r="E64" s="24"/>
      <c r="F64" s="42"/>
      <c r="G64" s="42"/>
      <c r="I64" s="114" t="s">
        <v>571</v>
      </c>
    </row>
    <row r="65" spans="1:9" ht="70.150000000000006" customHeight="1" thickBot="1" x14ac:dyDescent="0.25">
      <c r="C65" s="85" t="s">
        <v>49</v>
      </c>
      <c r="D65" s="85" t="s">
        <v>275</v>
      </c>
      <c r="E65" s="136" t="s">
        <v>582</v>
      </c>
      <c r="F65" s="85" t="s">
        <v>583</v>
      </c>
      <c r="G65" s="174" t="s">
        <v>584</v>
      </c>
      <c r="H65" s="175"/>
      <c r="I65" s="114" t="s">
        <v>571</v>
      </c>
    </row>
    <row r="66" spans="1:9" ht="30.75" thickBot="1" x14ac:dyDescent="0.3">
      <c r="B66" s="89" t="s">
        <v>264</v>
      </c>
      <c r="C66" s="140"/>
      <c r="D66" s="140"/>
      <c r="E66" s="140"/>
      <c r="F66" s="140"/>
      <c r="G66" s="140"/>
      <c r="H66" s="69" t="str">
        <f>IF(COUNTA(C66:G66)&gt;1,"Fehler!","")</f>
        <v/>
      </c>
      <c r="I66" s="114" t="s">
        <v>571</v>
      </c>
    </row>
    <row r="67" spans="1:9" x14ac:dyDescent="0.2">
      <c r="G67" s="26" t="s">
        <v>665</v>
      </c>
      <c r="I67" s="114" t="s">
        <v>571</v>
      </c>
    </row>
    <row r="68" spans="1:9" x14ac:dyDescent="0.2">
      <c r="G68" s="26" t="s">
        <v>666</v>
      </c>
      <c r="I68" s="114" t="s">
        <v>571</v>
      </c>
    </row>
    <row r="69" spans="1:9" x14ac:dyDescent="0.2">
      <c r="C69" s="171" t="s">
        <v>560</v>
      </c>
      <c r="D69" s="172"/>
      <c r="E69" s="172"/>
      <c r="F69" s="173"/>
      <c r="G69" s="107" t="s">
        <v>563</v>
      </c>
      <c r="I69" s="114" t="s">
        <v>571</v>
      </c>
    </row>
    <row r="70" spans="1:9" x14ac:dyDescent="0.2">
      <c r="A70" s="155"/>
      <c r="C70" s="108">
        <f>'M5'!F2</f>
        <v>1</v>
      </c>
      <c r="D70" s="108">
        <f>'M5'!G2</f>
        <v>2</v>
      </c>
      <c r="E70" s="108">
        <f>'M5'!H2</f>
        <v>4</v>
      </c>
      <c r="F70" s="108">
        <f>'M5'!I2</f>
        <v>6</v>
      </c>
      <c r="G70" s="108">
        <f>'M5'!J2</f>
        <v>5</v>
      </c>
      <c r="H70" s="100"/>
      <c r="I70" s="114" t="s">
        <v>571</v>
      </c>
    </row>
    <row r="71" spans="1:9" ht="24.75" customHeight="1" x14ac:dyDescent="0.25">
      <c r="B71" s="157" t="s">
        <v>655</v>
      </c>
      <c r="C71" s="119"/>
      <c r="D71" s="119"/>
      <c r="E71" s="119"/>
      <c r="F71" s="119"/>
      <c r="G71" s="119"/>
      <c r="H71" s="120"/>
      <c r="I71" s="114" t="s">
        <v>571</v>
      </c>
    </row>
    <row r="72" spans="1:9" ht="15" x14ac:dyDescent="0.25">
      <c r="B72" s="157" t="s">
        <v>656</v>
      </c>
      <c r="C72" s="119"/>
      <c r="D72" s="119"/>
      <c r="E72" s="119"/>
      <c r="F72" s="119"/>
      <c r="G72" s="119"/>
      <c r="H72" s="120"/>
      <c r="I72" s="114" t="s">
        <v>571</v>
      </c>
    </row>
    <row r="73" spans="1:9" ht="18.600000000000001" customHeight="1" thickBot="1" x14ac:dyDescent="0.25">
      <c r="B73" s="141" t="s">
        <v>601</v>
      </c>
      <c r="C73" s="142"/>
      <c r="D73" s="142"/>
      <c r="E73" s="142"/>
      <c r="F73" s="142"/>
      <c r="G73" s="120"/>
      <c r="I73" s="114" t="s">
        <v>571</v>
      </c>
    </row>
    <row r="74" spans="1:9" ht="67.900000000000006" customHeight="1" thickBot="1" x14ac:dyDescent="0.3">
      <c r="B74" s="154" t="s">
        <v>104</v>
      </c>
      <c r="C74" s="85" t="s">
        <v>117</v>
      </c>
      <c r="D74" s="85" t="s">
        <v>61</v>
      </c>
      <c r="E74" s="85" t="s">
        <v>63</v>
      </c>
      <c r="F74" s="85" t="s">
        <v>62</v>
      </c>
      <c r="G74" s="190" t="s">
        <v>45</v>
      </c>
      <c r="H74" s="191"/>
      <c r="I74" s="114" t="s">
        <v>571</v>
      </c>
    </row>
    <row r="75" spans="1:9" ht="15.75" thickBot="1" x14ac:dyDescent="0.3">
      <c r="A75" s="40"/>
      <c r="B75" s="90" t="s">
        <v>38</v>
      </c>
      <c r="C75" s="116"/>
      <c r="D75" s="116"/>
      <c r="E75" s="116"/>
      <c r="F75" s="116"/>
      <c r="H75" s="69" t="str">
        <f t="shared" ref="H75:H85" si="3">IF(COUNTA(C75:F75)&gt;1,"Fehler!","")</f>
        <v/>
      </c>
      <c r="I75" s="114" t="s">
        <v>571</v>
      </c>
    </row>
    <row r="76" spans="1:9" ht="15.75" thickBot="1" x14ac:dyDescent="0.3">
      <c r="A76" s="40"/>
      <c r="B76" s="90" t="s">
        <v>661</v>
      </c>
      <c r="C76" s="116"/>
      <c r="D76" s="116"/>
      <c r="E76" s="116"/>
      <c r="F76" s="116"/>
      <c r="H76" s="69" t="str">
        <f t="shared" si="3"/>
        <v/>
      </c>
      <c r="I76" s="114" t="s">
        <v>571</v>
      </c>
    </row>
    <row r="77" spans="1:9" ht="30.75" thickBot="1" x14ac:dyDescent="0.3">
      <c r="A77" s="40"/>
      <c r="B77" s="90" t="s">
        <v>303</v>
      </c>
      <c r="C77" s="116"/>
      <c r="D77" s="116"/>
      <c r="E77" s="116"/>
      <c r="F77" s="116"/>
      <c r="H77" s="69" t="str">
        <f t="shared" si="3"/>
        <v/>
      </c>
      <c r="I77" s="114" t="s">
        <v>571</v>
      </c>
    </row>
    <row r="78" spans="1:9" ht="15.75" thickBot="1" x14ac:dyDescent="0.3">
      <c r="A78" s="40"/>
      <c r="B78" s="90" t="s">
        <v>58</v>
      </c>
      <c r="C78" s="116"/>
      <c r="D78" s="116"/>
      <c r="E78" s="116"/>
      <c r="F78" s="116"/>
      <c r="H78" s="69" t="str">
        <f t="shared" si="3"/>
        <v/>
      </c>
      <c r="I78" s="114" t="s">
        <v>571</v>
      </c>
    </row>
    <row r="79" spans="1:9" ht="30.75" thickBot="1" x14ac:dyDescent="0.3">
      <c r="A79" s="40"/>
      <c r="B79" s="90" t="s">
        <v>306</v>
      </c>
      <c r="C79" s="116"/>
      <c r="D79" s="116"/>
      <c r="E79" s="116"/>
      <c r="F79" s="116"/>
      <c r="H79" s="69" t="str">
        <f t="shared" si="3"/>
        <v/>
      </c>
      <c r="I79" s="114" t="s">
        <v>571</v>
      </c>
    </row>
    <row r="80" spans="1:9" ht="30.75" thickBot="1" x14ac:dyDescent="0.3">
      <c r="A80" s="40"/>
      <c r="B80" s="90" t="s">
        <v>308</v>
      </c>
      <c r="C80" s="116"/>
      <c r="D80" s="116"/>
      <c r="E80" s="116"/>
      <c r="F80" s="116"/>
      <c r="H80" s="69" t="str">
        <f t="shared" si="3"/>
        <v/>
      </c>
      <c r="I80" s="114" t="s">
        <v>571</v>
      </c>
    </row>
    <row r="81" spans="1:9" ht="15.75" thickBot="1" x14ac:dyDescent="0.3">
      <c r="A81" s="40"/>
      <c r="B81" s="90" t="s">
        <v>310</v>
      </c>
      <c r="C81" s="116"/>
      <c r="D81" s="116"/>
      <c r="E81" s="116"/>
      <c r="F81" s="116"/>
      <c r="H81" s="69" t="str">
        <f t="shared" si="3"/>
        <v/>
      </c>
      <c r="I81" s="114" t="s">
        <v>571</v>
      </c>
    </row>
    <row r="82" spans="1:9" ht="30.75" thickBot="1" x14ac:dyDescent="0.3">
      <c r="A82" s="40"/>
      <c r="B82" s="90" t="s">
        <v>312</v>
      </c>
      <c r="C82" s="116"/>
      <c r="D82" s="116"/>
      <c r="E82" s="116"/>
      <c r="F82" s="116"/>
      <c r="H82" s="69" t="str">
        <f t="shared" si="3"/>
        <v/>
      </c>
      <c r="I82" s="114" t="s">
        <v>571</v>
      </c>
    </row>
    <row r="83" spans="1:9" ht="15.75" thickBot="1" x14ac:dyDescent="0.3">
      <c r="A83" s="40"/>
      <c r="B83" s="90" t="s">
        <v>314</v>
      </c>
      <c r="C83" s="116"/>
      <c r="D83" s="116"/>
      <c r="E83" s="116"/>
      <c r="F83" s="116"/>
      <c r="H83" s="69" t="str">
        <f t="shared" si="3"/>
        <v/>
      </c>
      <c r="I83" s="114" t="s">
        <v>571</v>
      </c>
    </row>
    <row r="84" spans="1:9" ht="45.75" thickBot="1" x14ac:dyDescent="0.3">
      <c r="A84" s="40"/>
      <c r="B84" s="90" t="s">
        <v>316</v>
      </c>
      <c r="C84" s="116"/>
      <c r="D84" s="116"/>
      <c r="E84" s="116"/>
      <c r="F84" s="116"/>
      <c r="H84" s="69" t="str">
        <f t="shared" si="3"/>
        <v/>
      </c>
      <c r="I84" s="114" t="s">
        <v>571</v>
      </c>
    </row>
    <row r="85" spans="1:9" ht="30.75" thickBot="1" x14ac:dyDescent="0.3">
      <c r="A85" s="40"/>
      <c r="B85" s="89" t="s">
        <v>317</v>
      </c>
      <c r="C85" s="116"/>
      <c r="D85" s="116"/>
      <c r="E85" s="116"/>
      <c r="F85" s="116"/>
      <c r="H85" s="69" t="str">
        <f t="shared" si="3"/>
        <v/>
      </c>
      <c r="I85" s="114" t="s">
        <v>571</v>
      </c>
    </row>
    <row r="86" spans="1:9" ht="39" customHeight="1" thickBot="1" x14ac:dyDescent="0.25">
      <c r="C86" s="85" t="s">
        <v>117</v>
      </c>
      <c r="D86" s="85" t="s">
        <v>596</v>
      </c>
      <c r="E86" s="85" t="s">
        <v>597</v>
      </c>
      <c r="F86" s="85" t="s">
        <v>594</v>
      </c>
      <c r="I86" s="114" t="s">
        <v>571</v>
      </c>
    </row>
    <row r="87" spans="1:9" ht="30.75" thickBot="1" x14ac:dyDescent="0.3">
      <c r="A87" s="40"/>
      <c r="B87" s="89" t="s">
        <v>319</v>
      </c>
      <c r="C87" s="116"/>
      <c r="D87" s="116"/>
      <c r="E87" s="116"/>
      <c r="F87" s="116"/>
      <c r="H87" s="69" t="str">
        <f t="shared" ref="H87" si="4">IF(COUNTA(C87:F87)&gt;1,"Fehler!","")</f>
        <v/>
      </c>
      <c r="I87" s="114" t="s">
        <v>571</v>
      </c>
    </row>
    <row r="88" spans="1:9" ht="39.75" customHeight="1" thickBot="1" x14ac:dyDescent="0.25">
      <c r="C88" s="85" t="s">
        <v>117</v>
      </c>
      <c r="D88" s="85" t="s">
        <v>593</v>
      </c>
      <c r="E88" s="85" t="s">
        <v>595</v>
      </c>
      <c r="I88" s="114" t="s">
        <v>571</v>
      </c>
    </row>
    <row r="89" spans="1:9" ht="15.75" thickBot="1" x14ac:dyDescent="0.3">
      <c r="A89" s="40"/>
      <c r="B89" s="89" t="s">
        <v>59</v>
      </c>
      <c r="C89" s="116"/>
      <c r="D89" s="116"/>
      <c r="E89" s="116"/>
      <c r="H89" s="69" t="str">
        <f>IF(COUNTA(C89:E89)&gt;1,"Fehler!","")</f>
        <v/>
      </c>
      <c r="I89" s="114" t="s">
        <v>571</v>
      </c>
    </row>
    <row r="90" spans="1:9" ht="45.75" thickBot="1" x14ac:dyDescent="0.3">
      <c r="A90" s="40"/>
      <c r="B90" s="89" t="s">
        <v>322</v>
      </c>
      <c r="C90" s="116"/>
      <c r="D90" s="116"/>
      <c r="E90" s="116"/>
      <c r="H90" s="69" t="str">
        <f t="shared" ref="H90:H92" si="5">IF(COUNTA(C90:E90)&gt;1,"Fehler!","")</f>
        <v/>
      </c>
      <c r="I90" s="114" t="s">
        <v>571</v>
      </c>
    </row>
    <row r="91" spans="1:9" ht="39" customHeight="1" thickBot="1" x14ac:dyDescent="0.25">
      <c r="C91" s="85" t="s">
        <v>117</v>
      </c>
      <c r="D91" s="85" t="s">
        <v>596</v>
      </c>
      <c r="E91" s="85" t="s">
        <v>597</v>
      </c>
      <c r="I91" s="114" t="s">
        <v>571</v>
      </c>
    </row>
    <row r="92" spans="1:9" ht="45.75" thickBot="1" x14ac:dyDescent="0.3">
      <c r="A92" s="40"/>
      <c r="B92" s="89" t="s">
        <v>324</v>
      </c>
      <c r="C92" s="116"/>
      <c r="D92" s="116"/>
      <c r="E92" s="116"/>
      <c r="H92" s="69" t="str">
        <f t="shared" si="5"/>
        <v/>
      </c>
      <c r="I92" s="114" t="s">
        <v>571</v>
      </c>
    </row>
    <row r="93" spans="1:9" ht="36.75" thickBot="1" x14ac:dyDescent="0.25">
      <c r="B93" s="143" t="s">
        <v>602</v>
      </c>
      <c r="C93" s="85" t="s">
        <v>4</v>
      </c>
      <c r="D93" s="85" t="s">
        <v>5</v>
      </c>
      <c r="E93" s="85" t="s">
        <v>3</v>
      </c>
      <c r="F93" s="85" t="s">
        <v>2</v>
      </c>
      <c r="H93" s="32"/>
      <c r="I93" s="114" t="s">
        <v>571</v>
      </c>
    </row>
    <row r="94" spans="1:9" ht="45.75" thickBot="1" x14ac:dyDescent="0.3">
      <c r="A94" s="40"/>
      <c r="B94" s="89" t="s">
        <v>326</v>
      </c>
      <c r="C94" s="116"/>
      <c r="D94" s="116"/>
      <c r="E94" s="116"/>
      <c r="F94" s="116"/>
      <c r="H94" s="69" t="str">
        <f t="shared" ref="H94" si="6">IF(COUNTA(C94:F94)&gt;1,"Fehler!","")</f>
        <v/>
      </c>
      <c r="I94" s="114" t="s">
        <v>571</v>
      </c>
    </row>
    <row r="95" spans="1:9" x14ac:dyDescent="0.2">
      <c r="A95" s="40"/>
      <c r="I95" s="114" t="s">
        <v>571</v>
      </c>
    </row>
    <row r="96" spans="1:9" x14ac:dyDescent="0.2">
      <c r="C96" s="171" t="s">
        <v>560</v>
      </c>
      <c r="D96" s="172"/>
      <c r="E96" s="172"/>
      <c r="F96" s="173"/>
      <c r="G96" s="107" t="s">
        <v>563</v>
      </c>
      <c r="I96" s="114" t="s">
        <v>571</v>
      </c>
    </row>
    <row r="97" spans="1:9" ht="13.5" thickBot="1" x14ac:dyDescent="0.25">
      <c r="A97" s="155"/>
      <c r="C97" s="108">
        <f>'M6'!F2</f>
        <v>1</v>
      </c>
      <c r="D97" s="108">
        <f>'M6'!G2</f>
        <v>4</v>
      </c>
      <c r="E97" s="108">
        <f>'M6'!H2</f>
        <v>7</v>
      </c>
      <c r="F97" s="108">
        <f>'M6'!I2</f>
        <v>12</v>
      </c>
      <c r="G97" s="108">
        <f>'M6'!J2</f>
        <v>3.75</v>
      </c>
      <c r="H97" s="100"/>
      <c r="I97" s="114" t="s">
        <v>571</v>
      </c>
    </row>
    <row r="98" spans="1:9" ht="54.75" thickBot="1" x14ac:dyDescent="0.3">
      <c r="B98" s="154" t="s">
        <v>332</v>
      </c>
      <c r="C98" s="85" t="s">
        <v>4</v>
      </c>
      <c r="D98" s="85" t="s">
        <v>5</v>
      </c>
      <c r="E98" s="85" t="s">
        <v>3</v>
      </c>
      <c r="F98" s="85" t="s">
        <v>2</v>
      </c>
      <c r="H98" s="156"/>
      <c r="I98" s="114" t="s">
        <v>571</v>
      </c>
    </row>
    <row r="99" spans="1:9" ht="30.75" thickBot="1" x14ac:dyDescent="0.3">
      <c r="B99" s="89" t="s">
        <v>334</v>
      </c>
      <c r="C99" s="116"/>
      <c r="D99" s="116"/>
      <c r="E99" s="116"/>
      <c r="F99" s="116"/>
      <c r="G99" s="132" t="s">
        <v>577</v>
      </c>
      <c r="H99" s="69" t="str">
        <f t="shared" ref="H99:H104" si="7">IF(COUNTA(C99:F99)&gt;1,"Fehler!","")</f>
        <v/>
      </c>
      <c r="I99" s="114" t="s">
        <v>571</v>
      </c>
    </row>
    <row r="100" spans="1:9" ht="15.75" thickBot="1" x14ac:dyDescent="0.3">
      <c r="B100" s="89" t="s">
        <v>64</v>
      </c>
      <c r="C100" s="116"/>
      <c r="D100" s="116"/>
      <c r="E100" s="116"/>
      <c r="F100" s="116"/>
      <c r="G100" s="133" t="s">
        <v>567</v>
      </c>
      <c r="H100" s="69" t="str">
        <f t="shared" si="7"/>
        <v/>
      </c>
      <c r="I100" s="114" t="s">
        <v>571</v>
      </c>
    </row>
    <row r="101" spans="1:9" ht="14.45" customHeight="1" thickBot="1" x14ac:dyDescent="0.3">
      <c r="B101" s="89" t="s">
        <v>65</v>
      </c>
      <c r="C101" s="116"/>
      <c r="D101" s="116"/>
      <c r="E101" s="116"/>
      <c r="F101" s="116"/>
      <c r="H101" s="69" t="str">
        <f t="shared" si="7"/>
        <v/>
      </c>
      <c r="I101" s="114" t="s">
        <v>571</v>
      </c>
    </row>
    <row r="102" spans="1:9" ht="30.75" thickBot="1" x14ac:dyDescent="0.3">
      <c r="B102" s="89" t="s">
        <v>348</v>
      </c>
      <c r="C102" s="116"/>
      <c r="D102" s="116"/>
      <c r="E102" s="116"/>
      <c r="F102" s="116"/>
      <c r="H102" s="69" t="str">
        <f t="shared" si="7"/>
        <v/>
      </c>
      <c r="I102" s="114" t="s">
        <v>571</v>
      </c>
    </row>
    <row r="103" spans="1:9" ht="30.75" thickBot="1" x14ac:dyDescent="0.3">
      <c r="B103" s="89" t="s">
        <v>66</v>
      </c>
      <c r="C103" s="116"/>
      <c r="D103" s="116"/>
      <c r="E103" s="116"/>
      <c r="F103" s="116"/>
      <c r="H103" s="69" t="str">
        <f t="shared" si="7"/>
        <v/>
      </c>
      <c r="I103" s="114" t="s">
        <v>571</v>
      </c>
    </row>
    <row r="104" spans="1:9" ht="30.75" thickBot="1" x14ac:dyDescent="0.3">
      <c r="B104" s="89" t="s">
        <v>67</v>
      </c>
      <c r="C104" s="116"/>
      <c r="D104" s="116"/>
      <c r="E104" s="116"/>
      <c r="F104" s="116"/>
      <c r="H104" s="69" t="str">
        <f t="shared" si="7"/>
        <v/>
      </c>
      <c r="I104" s="114" t="s">
        <v>571</v>
      </c>
    </row>
  </sheetData>
  <sheetProtection selectLockedCells="1"/>
  <mergeCells count="8">
    <mergeCell ref="C96:F96"/>
    <mergeCell ref="G74:H74"/>
    <mergeCell ref="C1:F1"/>
    <mergeCell ref="C15:F15"/>
    <mergeCell ref="C30:F30"/>
    <mergeCell ref="C47:F47"/>
    <mergeCell ref="G65:H65"/>
    <mergeCell ref="C69:F69"/>
  </mergeCells>
  <conditionalFormatting sqref="C6:F10 C18:F28 C33:F45 D66:G66 C61:G62 C50:F59 C94:F94 C99:F104">
    <cfRule type="cellIs" dxfId="17" priority="24" stopIfTrue="1" operator="equal">
      <formula>"x"</formula>
    </cfRule>
  </conditionalFormatting>
  <conditionalFormatting sqref="C66">
    <cfRule type="cellIs" dxfId="16" priority="23" stopIfTrue="1" operator="equal">
      <formula>"x"</formula>
    </cfRule>
  </conditionalFormatting>
  <conditionalFormatting sqref="C87 C75:C85 F87 C89:C90 C92">
    <cfRule type="cellIs" dxfId="15" priority="21" stopIfTrue="1" operator="equal">
      <formula>"x"</formula>
    </cfRule>
  </conditionalFormatting>
  <conditionalFormatting sqref="D75:F85 D87:E87 D89:E90 D92:E92">
    <cfRule type="cellIs" dxfId="14" priority="22" stopIfTrue="1" operator="greaterThanOrEqual">
      <formula>1</formula>
    </cfRule>
  </conditionalFormatting>
  <conditionalFormatting sqref="C5">
    <cfRule type="expression" dxfId="13" priority="19" stopIfTrue="1">
      <formula>$C$6=T(x)</formula>
    </cfRule>
  </conditionalFormatting>
  <conditionalFormatting sqref="C32">
    <cfRule type="expression" dxfId="12" priority="17" stopIfTrue="1">
      <formula>$C$6=T(x)</formula>
    </cfRule>
  </conditionalFormatting>
  <conditionalFormatting sqref="C17">
    <cfRule type="expression" dxfId="11" priority="18" stopIfTrue="1">
      <formula>$C$6=T(x)</formula>
    </cfRule>
  </conditionalFormatting>
  <conditionalFormatting sqref="C49">
    <cfRule type="expression" dxfId="10" priority="15" stopIfTrue="1">
      <formula>$C$6=T(x)</formula>
    </cfRule>
  </conditionalFormatting>
  <conditionalFormatting sqref="C65">
    <cfRule type="expression" dxfId="9" priority="13" stopIfTrue="1">
      <formula>$C$6=T(x)</formula>
    </cfRule>
  </conditionalFormatting>
  <conditionalFormatting sqref="C60:G60">
    <cfRule type="expression" dxfId="8" priority="12" stopIfTrue="1">
      <formula>$C$6=T(x)</formula>
    </cfRule>
  </conditionalFormatting>
  <conditionalFormatting sqref="C93">
    <cfRule type="expression" dxfId="7" priority="10" stopIfTrue="1">
      <formula>$C$6=T(x)</formula>
    </cfRule>
  </conditionalFormatting>
  <conditionalFormatting sqref="C88">
    <cfRule type="expression" dxfId="6" priority="9" stopIfTrue="1">
      <formula>$C$6=T(x)</formula>
    </cfRule>
  </conditionalFormatting>
  <conditionalFormatting sqref="C86:F86">
    <cfRule type="expression" dxfId="5" priority="8" stopIfTrue="1">
      <formula>$C$6=T(x)</formula>
    </cfRule>
  </conditionalFormatting>
  <conditionalFormatting sqref="C74:F74">
    <cfRule type="expression" dxfId="4" priority="7" stopIfTrue="1">
      <formula>$C$6=T(x)</formula>
    </cfRule>
  </conditionalFormatting>
  <conditionalFormatting sqref="C98">
    <cfRule type="expression" dxfId="3" priority="5" stopIfTrue="1">
      <formula>$C$6=T(x)</formula>
    </cfRule>
  </conditionalFormatting>
  <conditionalFormatting sqref="C91">
    <cfRule type="expression" dxfId="2" priority="3" stopIfTrue="1">
      <formula>$C$6=T(x)</formula>
    </cfRule>
  </conditionalFormatting>
  <conditionalFormatting sqref="D88:E88">
    <cfRule type="expression" dxfId="1" priority="2" stopIfTrue="1">
      <formula>$C$6=T(x)</formula>
    </cfRule>
  </conditionalFormatting>
  <conditionalFormatting sqref="D91:E91">
    <cfRule type="expression" dxfId="0" priority="1" stopIfTrue="1">
      <formula>$C$6=T(x)</formula>
    </cfRule>
  </conditionalFormatting>
  <dataValidations count="4">
    <dataValidation type="whole" operator="greaterThan" allowBlank="1" showDropDown="1" showInputMessage="1" showErrorMessage="1" prompt="ganze Zahl eingeben" sqref="D92:E92 D89:E90 D87:E87 D75:E85">
      <formula1>1</formula1>
    </dataValidation>
    <dataValidation type="whole" operator="greaterThanOrEqual" allowBlank="1" showDropDown="1" showInputMessage="1" showErrorMessage="1" prompt="ganze Zahl eingeben" sqref="F75:F85">
      <formula1>1</formula1>
    </dataValidation>
    <dataValidation type="list" allowBlank="1" showDropDown="1" showInputMessage="1" showErrorMessage="1" prompt="gegebenen-falls &quot;x&quot; eingeben" sqref="C75:C85 F87 C94:F94 C89:C90 C92">
      <formula1>"x"</formula1>
    </dataValidation>
    <dataValidation type="list" allowBlank="1" showDropDown="1" showInputMessage="1" showErrorMessage="1" sqref="C87 C6:F10 C18:F28 C33:F45 C66:G66 C50:F59 C61:G62 C99:F104">
      <formula1>"x"</formula1>
    </dataValidation>
  </dataValidations>
  <pageMargins left="0.23622047244094491" right="0.23622047244094491" top="0.47244094488188981" bottom="0.43307086614173229" header="0.31496062992125984" footer="0.31496062992125984"/>
  <pageSetup paperSize="9" scale="60" fitToHeight="0" orientation="portrait" horizontalDpi="4294967292" r:id="rId1"/>
  <headerFooter alignWithMargins="0">
    <oddHeader>Seite &amp;P von &amp;N</oddHeader>
    <oddFooter>&amp;C&amp;F&amp;R&amp;D &amp;T</oddFooter>
  </headerFooter>
  <rowBreaks count="1" manualBreakCount="1">
    <brk id="5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tabColor indexed="45"/>
    <pageSetUpPr fitToPage="1"/>
  </sheetPr>
  <dimension ref="B1:O10"/>
  <sheetViews>
    <sheetView zoomScale="80" zoomScaleNormal="80" workbookViewId="0">
      <selection activeCell="B2" sqref="B2"/>
    </sheetView>
  </sheetViews>
  <sheetFormatPr baseColWidth="10" defaultRowHeight="12.75" x14ac:dyDescent="0.2"/>
  <cols>
    <col min="1" max="1" width="7.7109375" customWidth="1"/>
    <col min="2" max="2" width="34.7109375" customWidth="1"/>
    <col min="3" max="3" width="19.7109375" customWidth="1"/>
    <col min="4" max="4" width="15.28515625" customWidth="1"/>
    <col min="5" max="5" width="12.7109375" customWidth="1"/>
    <col min="6" max="6" width="15.7109375" customWidth="1"/>
    <col min="7" max="7" width="12.28515625" customWidth="1"/>
    <col min="8" max="8" width="18.7109375" customWidth="1"/>
    <col min="9" max="9" width="8.7109375" customWidth="1"/>
    <col min="10" max="10" width="9.5703125" customWidth="1"/>
    <col min="11" max="11" width="8.7109375" customWidth="1"/>
    <col min="12" max="12" width="46.85546875" customWidth="1"/>
    <col min="13" max="13" width="10" customWidth="1"/>
    <col min="14" max="14" width="10.5703125" customWidth="1"/>
    <col min="15" max="15" width="12" customWidth="1"/>
    <col min="16" max="16" width="10.7109375" customWidth="1"/>
  </cols>
  <sheetData>
    <row r="1" spans="2:15" ht="37.700000000000003" customHeight="1" thickBot="1" x14ac:dyDescent="0.25">
      <c r="B1" s="176" t="s">
        <v>720</v>
      </c>
      <c r="C1" s="176"/>
      <c r="D1" s="176"/>
      <c r="E1" s="176"/>
      <c r="F1" s="176"/>
      <c r="G1" s="176"/>
      <c r="H1" s="176"/>
      <c r="I1" s="176"/>
      <c r="J1" s="176"/>
      <c r="K1" s="176"/>
      <c r="L1" s="176"/>
    </row>
    <row r="2" spans="2:15" ht="72.75" customHeight="1" thickBot="1" x14ac:dyDescent="0.3">
      <c r="B2" s="66"/>
      <c r="C2" s="63" t="s">
        <v>43</v>
      </c>
      <c r="D2" s="63" t="s">
        <v>663</v>
      </c>
      <c r="E2" s="63" t="s">
        <v>89</v>
      </c>
      <c r="H2" s="161"/>
      <c r="I2" s="177" t="s">
        <v>50</v>
      </c>
      <c r="J2" s="177"/>
      <c r="K2" s="177"/>
      <c r="L2" s="77" t="s">
        <v>44</v>
      </c>
      <c r="M2" s="75"/>
      <c r="N2" s="75"/>
      <c r="O2" s="75"/>
    </row>
    <row r="3" spans="2:15" ht="45" customHeight="1" thickBot="1" x14ac:dyDescent="0.3">
      <c r="B3" s="64" t="str">
        <f>'M1'!B2</f>
        <v>1. Mobilität</v>
      </c>
      <c r="C3" s="50">
        <f>'M1'!M2</f>
        <v>0</v>
      </c>
      <c r="D3" s="50">
        <f>'M1'!N2</f>
        <v>0</v>
      </c>
      <c r="E3" s="51">
        <v>0.1</v>
      </c>
      <c r="H3" s="60" t="s">
        <v>110</v>
      </c>
      <c r="I3" s="56">
        <v>0</v>
      </c>
      <c r="J3" s="57" t="s">
        <v>82</v>
      </c>
      <c r="K3" s="56">
        <v>12.49</v>
      </c>
      <c r="L3" s="74"/>
      <c r="M3" s="75"/>
      <c r="N3" s="75"/>
      <c r="O3" s="75"/>
    </row>
    <row r="4" spans="2:15" ht="45" customHeight="1" thickBot="1" x14ac:dyDescent="0.25">
      <c r="B4" s="64" t="str">
        <f>'M2'!B2</f>
        <v>2. Kognitive und kommunikative Fähigkeiten</v>
      </c>
      <c r="C4" s="50">
        <f>'M2'!M2</f>
        <v>0</v>
      </c>
      <c r="D4" s="50">
        <f>IF('M2'!N2&gt;='M3'!N2,'M2'!N2,"--")</f>
        <v>0</v>
      </c>
      <c r="E4" s="51" t="s">
        <v>87</v>
      </c>
      <c r="F4" s="181" t="s">
        <v>88</v>
      </c>
      <c r="G4" s="182"/>
      <c r="H4" s="60" t="s">
        <v>105</v>
      </c>
      <c r="I4" s="56">
        <v>12.5</v>
      </c>
      <c r="J4" s="57" t="s">
        <v>82</v>
      </c>
      <c r="K4" s="56">
        <v>26.99</v>
      </c>
      <c r="L4" s="76" t="s">
        <v>408</v>
      </c>
      <c r="M4" s="75"/>
      <c r="N4" s="75"/>
      <c r="O4" s="75"/>
    </row>
    <row r="5" spans="2:15" ht="45" customHeight="1" thickBot="1" x14ac:dyDescent="0.25">
      <c r="B5" s="64" t="str">
        <f>'M3'!B2</f>
        <v>3. Verhaltensweisen und psychische Problemlagen</v>
      </c>
      <c r="C5" s="50">
        <f>'M3'!M2</f>
        <v>0</v>
      </c>
      <c r="D5" s="50" t="str">
        <f>IF('M3'!N2&gt;'M2'!N2,'M3'!N2,"--")</f>
        <v>--</v>
      </c>
      <c r="E5" s="52" t="s">
        <v>87</v>
      </c>
      <c r="F5" s="181"/>
      <c r="G5" s="182"/>
      <c r="H5" s="60" t="s">
        <v>106</v>
      </c>
      <c r="I5" s="56">
        <v>27</v>
      </c>
      <c r="J5" s="57" t="s">
        <v>82</v>
      </c>
      <c r="K5" s="56">
        <v>47.49</v>
      </c>
      <c r="L5" s="76" t="s">
        <v>409</v>
      </c>
      <c r="M5" s="75"/>
      <c r="N5" s="75"/>
      <c r="O5" s="75"/>
    </row>
    <row r="6" spans="2:15" ht="45" customHeight="1" thickBot="1" x14ac:dyDescent="0.25">
      <c r="B6" s="64" t="str">
        <f>'M4'!B2</f>
        <v>4. Selbstversorgung</v>
      </c>
      <c r="C6" s="50">
        <f>'M4'!M2</f>
        <v>0</v>
      </c>
      <c r="D6" s="50">
        <f>'M4'!N2</f>
        <v>0</v>
      </c>
      <c r="E6" s="51">
        <v>0.4</v>
      </c>
      <c r="H6" s="60" t="s">
        <v>107</v>
      </c>
      <c r="I6" s="56">
        <v>47.5</v>
      </c>
      <c r="J6" s="57" t="s">
        <v>82</v>
      </c>
      <c r="K6" s="56">
        <v>69.989999999999995</v>
      </c>
      <c r="L6" s="76" t="s">
        <v>410</v>
      </c>
      <c r="M6" s="75"/>
      <c r="N6" s="75"/>
      <c r="O6" s="75"/>
    </row>
    <row r="7" spans="2:15" ht="50.25" customHeight="1" thickBot="1" x14ac:dyDescent="0.25">
      <c r="B7" s="64" t="str">
        <f>'M5'!B2</f>
        <v>5. Umgang mit krankheits- / therapiebedingten Anforderungen und Belastungen</v>
      </c>
      <c r="C7" s="50">
        <f>'M5'!M2</f>
        <v>0</v>
      </c>
      <c r="D7" s="50">
        <f>'M5'!N2</f>
        <v>0</v>
      </c>
      <c r="E7" s="51">
        <v>0.2</v>
      </c>
      <c r="H7" s="61" t="s">
        <v>108</v>
      </c>
      <c r="I7" s="58">
        <v>70</v>
      </c>
      <c r="J7" s="59" t="s">
        <v>82</v>
      </c>
      <c r="K7" s="58">
        <v>89.99</v>
      </c>
      <c r="L7" s="76" t="s">
        <v>411</v>
      </c>
      <c r="M7" s="75"/>
      <c r="N7" s="75"/>
      <c r="O7" s="75"/>
    </row>
    <row r="8" spans="2:15" ht="45" customHeight="1" thickBot="1" x14ac:dyDescent="0.25">
      <c r="B8" s="64" t="str">
        <f>'M6'!B2</f>
        <v>6. Gestaltung des Alltagslebens und sozialer Kontakte</v>
      </c>
      <c r="C8" s="50">
        <f>'M6'!M2</f>
        <v>0</v>
      </c>
      <c r="D8" s="50">
        <f>'M6'!N2</f>
        <v>0</v>
      </c>
      <c r="E8" s="51">
        <v>0.15</v>
      </c>
      <c r="H8" s="177" t="s">
        <v>109</v>
      </c>
      <c r="I8" s="179">
        <v>90</v>
      </c>
      <c r="J8" s="180" t="s">
        <v>82</v>
      </c>
      <c r="K8" s="179">
        <v>100</v>
      </c>
      <c r="L8" s="181" t="s">
        <v>412</v>
      </c>
      <c r="M8" s="75"/>
      <c r="N8" s="75"/>
      <c r="O8" s="75"/>
    </row>
    <row r="9" spans="2:15" ht="57.6" customHeight="1" thickTop="1" thickBot="1" x14ac:dyDescent="0.25">
      <c r="C9" s="53" t="s">
        <v>86</v>
      </c>
      <c r="D9" s="54">
        <f>SUM(D3:D8)</f>
        <v>0</v>
      </c>
      <c r="E9" s="55">
        <f>IF(D9&gt;=I8,5,IF(D9&gt;=I7,4,IF(D9&gt;=I6,3,IF(D9&gt;=I5,2,IF(D9&gt;=I4,1,0)))))</f>
        <v>0</v>
      </c>
      <c r="F9" s="65" t="s">
        <v>111</v>
      </c>
      <c r="H9" s="178"/>
      <c r="I9" s="179"/>
      <c r="J9" s="180"/>
      <c r="K9" s="179"/>
      <c r="L9" s="181"/>
      <c r="M9" s="75"/>
      <c r="N9" s="75"/>
      <c r="O9" s="75"/>
    </row>
    <row r="10" spans="2:15" ht="45" customHeight="1" x14ac:dyDescent="0.2"/>
  </sheetData>
  <sheetProtection password="CF71" sheet="1" objects="1" scenarios="1" selectLockedCells="1"/>
  <mergeCells count="8">
    <mergeCell ref="B1:L1"/>
    <mergeCell ref="I2:K2"/>
    <mergeCell ref="H8:H9"/>
    <mergeCell ref="I8:I9"/>
    <mergeCell ref="J8:J9"/>
    <mergeCell ref="K8:K9"/>
    <mergeCell ref="F4:G5"/>
    <mergeCell ref="L8:L9"/>
  </mergeCells>
  <phoneticPr fontId="1" type="noConversion"/>
  <pageMargins left="0.23622047244094491" right="0.23622047244094491" top="0.74803149606299213" bottom="0.74803149606299213" header="0.31496062992125984" footer="0.31496062992125984"/>
  <pageSetup paperSize="9" scale="69" fitToHeight="0" orientation="landscape" horizontalDpi="4294967292" r:id="rId1"/>
  <headerFooter alignWithMargins="0">
    <oddFooter>&amp;C&amp;F&amp;R&amp;D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pageSetUpPr fitToPage="1"/>
  </sheetPr>
  <dimension ref="A1:G133"/>
  <sheetViews>
    <sheetView tabSelected="1" zoomScaleNormal="100" workbookViewId="0">
      <selection activeCell="A2" sqref="A2"/>
    </sheetView>
  </sheetViews>
  <sheetFormatPr baseColWidth="10" defaultRowHeight="12.75" x14ac:dyDescent="0.2"/>
  <cols>
    <col min="1" max="1" width="6.5703125" customWidth="1"/>
    <col min="7" max="7" width="17.28515625" customWidth="1"/>
  </cols>
  <sheetData>
    <row r="1" spans="2:7" ht="15.75" x14ac:dyDescent="0.25">
      <c r="B1" s="27" t="s">
        <v>651</v>
      </c>
    </row>
    <row r="3" spans="2:7" x14ac:dyDescent="0.2">
      <c r="B3" s="80" t="s">
        <v>413</v>
      </c>
      <c r="C3" s="81"/>
      <c r="D3" s="81"/>
      <c r="E3" s="81"/>
      <c r="F3" s="81"/>
      <c r="G3" s="81"/>
    </row>
    <row r="4" spans="2:7" x14ac:dyDescent="0.2">
      <c r="B4" s="148" t="s">
        <v>414</v>
      </c>
      <c r="C4" s="81"/>
      <c r="D4" s="81"/>
      <c r="E4" s="81"/>
      <c r="F4" s="81"/>
      <c r="G4" s="81"/>
    </row>
    <row r="5" spans="2:7" x14ac:dyDescent="0.2">
      <c r="B5" s="80" t="s">
        <v>448</v>
      </c>
      <c r="C5" s="81"/>
      <c r="D5" s="81"/>
      <c r="E5" s="81"/>
      <c r="F5" s="81"/>
      <c r="G5" s="81"/>
    </row>
    <row r="6" spans="2:7" x14ac:dyDescent="0.2">
      <c r="B6" s="149" t="s">
        <v>603</v>
      </c>
      <c r="C6" s="81"/>
      <c r="D6" s="81"/>
      <c r="E6" s="81"/>
      <c r="F6" s="81"/>
      <c r="G6" s="81"/>
    </row>
    <row r="7" spans="2:7" x14ac:dyDescent="0.2">
      <c r="B7" s="150" t="s">
        <v>714</v>
      </c>
      <c r="C7" s="81"/>
      <c r="D7" s="81"/>
      <c r="E7" s="81"/>
      <c r="F7" s="81"/>
      <c r="G7" s="81"/>
    </row>
    <row r="8" spans="2:7" x14ac:dyDescent="0.2">
      <c r="B8" s="82" t="s">
        <v>614</v>
      </c>
      <c r="C8" s="81"/>
      <c r="D8" s="81"/>
      <c r="E8" s="81"/>
      <c r="F8" s="81"/>
      <c r="G8" s="81"/>
    </row>
    <row r="9" spans="2:7" x14ac:dyDescent="0.2">
      <c r="B9" s="80" t="s">
        <v>41</v>
      </c>
      <c r="C9" s="81"/>
      <c r="D9" s="81"/>
      <c r="E9" s="81"/>
      <c r="F9" s="81"/>
      <c r="G9" s="81"/>
    </row>
    <row r="10" spans="2:7" x14ac:dyDescent="0.2">
      <c r="B10" s="80" t="s">
        <v>441</v>
      </c>
      <c r="C10" s="81"/>
      <c r="D10" s="81"/>
      <c r="E10" s="81"/>
      <c r="F10" s="81"/>
      <c r="G10" s="81"/>
    </row>
    <row r="12" spans="2:7" ht="15" x14ac:dyDescent="0.25">
      <c r="B12" s="3" t="s">
        <v>613</v>
      </c>
    </row>
    <row r="13" spans="2:7" ht="15" x14ac:dyDescent="0.25">
      <c r="B13" s="3" t="s">
        <v>48</v>
      </c>
    </row>
    <row r="14" spans="2:7" x14ac:dyDescent="0.2">
      <c r="B14" t="s">
        <v>415</v>
      </c>
    </row>
    <row r="15" spans="2:7" x14ac:dyDescent="0.2">
      <c r="B15" t="s">
        <v>416</v>
      </c>
    </row>
    <row r="16" spans="2:7" x14ac:dyDescent="0.2">
      <c r="B16" s="38" t="s">
        <v>632</v>
      </c>
    </row>
    <row r="17" spans="2:2" x14ac:dyDescent="0.2">
      <c r="B17" s="38" t="s">
        <v>617</v>
      </c>
    </row>
    <row r="18" spans="2:2" x14ac:dyDescent="0.2">
      <c r="B18" s="38" t="s">
        <v>664</v>
      </c>
    </row>
    <row r="19" spans="2:2" x14ac:dyDescent="0.2">
      <c r="B19" s="38" t="s">
        <v>711</v>
      </c>
    </row>
    <row r="20" spans="2:2" x14ac:dyDescent="0.2">
      <c r="B20" s="38" t="s">
        <v>712</v>
      </c>
    </row>
    <row r="22" spans="2:2" x14ac:dyDescent="0.2">
      <c r="B22" s="84" t="s">
        <v>618</v>
      </c>
    </row>
    <row r="23" spans="2:2" x14ac:dyDescent="0.2">
      <c r="B23" s="38" t="s">
        <v>620</v>
      </c>
    </row>
    <row r="24" spans="2:2" x14ac:dyDescent="0.2">
      <c r="B24" s="38" t="s">
        <v>619</v>
      </c>
    </row>
    <row r="25" spans="2:2" x14ac:dyDescent="0.2">
      <c r="B25" s="38" t="s">
        <v>713</v>
      </c>
    </row>
    <row r="26" spans="2:2" x14ac:dyDescent="0.2">
      <c r="B26" s="38" t="s">
        <v>621</v>
      </c>
    </row>
    <row r="27" spans="2:2" x14ac:dyDescent="0.2">
      <c r="B27" s="38" t="s">
        <v>622</v>
      </c>
    </row>
    <row r="28" spans="2:2" x14ac:dyDescent="0.2">
      <c r="B28" s="38" t="s">
        <v>426</v>
      </c>
    </row>
    <row r="29" spans="2:2" x14ac:dyDescent="0.2">
      <c r="B29" s="38" t="s">
        <v>427</v>
      </c>
    </row>
    <row r="30" spans="2:2" x14ac:dyDescent="0.2">
      <c r="B30" s="38" t="s">
        <v>428</v>
      </c>
    </row>
    <row r="31" spans="2:2" x14ac:dyDescent="0.2">
      <c r="B31" s="38" t="s">
        <v>429</v>
      </c>
    </row>
    <row r="32" spans="2:2" x14ac:dyDescent="0.2">
      <c r="B32" s="38" t="s">
        <v>623</v>
      </c>
    </row>
    <row r="33" spans="1:2" x14ac:dyDescent="0.2">
      <c r="B33" s="38" t="s">
        <v>624</v>
      </c>
    </row>
    <row r="34" spans="1:2" x14ac:dyDescent="0.2">
      <c r="B34" s="38" t="s">
        <v>625</v>
      </c>
    </row>
    <row r="36" spans="1:2" x14ac:dyDescent="0.2">
      <c r="B36" s="84" t="s">
        <v>626</v>
      </c>
    </row>
    <row r="37" spans="1:2" x14ac:dyDescent="0.2">
      <c r="B37" s="38" t="s">
        <v>430</v>
      </c>
    </row>
    <row r="38" spans="1:2" x14ac:dyDescent="0.2">
      <c r="B38" s="38" t="s">
        <v>715</v>
      </c>
    </row>
    <row r="39" spans="1:2" x14ac:dyDescent="0.2">
      <c r="B39" s="38" t="s">
        <v>716</v>
      </c>
    </row>
    <row r="40" spans="1:2" x14ac:dyDescent="0.2">
      <c r="B40" s="38" t="s">
        <v>717</v>
      </c>
    </row>
    <row r="41" spans="1:2" x14ac:dyDescent="0.2">
      <c r="B41" s="38" t="s">
        <v>431</v>
      </c>
    </row>
    <row r="42" spans="1:2" x14ac:dyDescent="0.2">
      <c r="B42" s="38" t="s">
        <v>432</v>
      </c>
    </row>
    <row r="43" spans="1:2" x14ac:dyDescent="0.2">
      <c r="B43" s="38" t="s">
        <v>433</v>
      </c>
    </row>
    <row r="44" spans="1:2" x14ac:dyDescent="0.2">
      <c r="B44" s="38" t="s">
        <v>718</v>
      </c>
    </row>
    <row r="45" spans="1:2" x14ac:dyDescent="0.2">
      <c r="B45" s="38" t="s">
        <v>719</v>
      </c>
    </row>
    <row r="46" spans="1:2" x14ac:dyDescent="0.2">
      <c r="A46" s="26"/>
    </row>
    <row r="47" spans="1:2" x14ac:dyDescent="0.2">
      <c r="A47" s="26"/>
      <c r="B47" s="84" t="s">
        <v>434</v>
      </c>
    </row>
    <row r="48" spans="1:2" x14ac:dyDescent="0.2">
      <c r="A48" s="26"/>
      <c r="B48" s="38" t="s">
        <v>675</v>
      </c>
    </row>
    <row r="49" spans="1:2" x14ac:dyDescent="0.2">
      <c r="A49" s="26"/>
      <c r="B49" s="38" t="s">
        <v>676</v>
      </c>
    </row>
    <row r="50" spans="1:2" x14ac:dyDescent="0.2">
      <c r="A50" s="26"/>
      <c r="B50" s="38" t="s">
        <v>677</v>
      </c>
    </row>
    <row r="51" spans="1:2" x14ac:dyDescent="0.2">
      <c r="A51" s="26"/>
      <c r="B51" s="38" t="s">
        <v>678</v>
      </c>
    </row>
    <row r="52" spans="1:2" x14ac:dyDescent="0.2">
      <c r="A52" s="26"/>
      <c r="B52" s="38" t="s">
        <v>679</v>
      </c>
    </row>
    <row r="53" spans="1:2" x14ac:dyDescent="0.2">
      <c r="B53" s="38" t="s">
        <v>680</v>
      </c>
    </row>
    <row r="54" spans="1:2" x14ac:dyDescent="0.2">
      <c r="B54" s="38" t="s">
        <v>681</v>
      </c>
    </row>
    <row r="55" spans="1:2" x14ac:dyDescent="0.2">
      <c r="B55" s="38" t="s">
        <v>682</v>
      </c>
    </row>
    <row r="56" spans="1:2" x14ac:dyDescent="0.2">
      <c r="B56" s="38" t="s">
        <v>683</v>
      </c>
    </row>
    <row r="57" spans="1:2" x14ac:dyDescent="0.2">
      <c r="B57" s="38" t="s">
        <v>684</v>
      </c>
    </row>
    <row r="58" spans="1:2" x14ac:dyDescent="0.2">
      <c r="B58" s="38" t="s">
        <v>685</v>
      </c>
    </row>
    <row r="59" spans="1:2" x14ac:dyDescent="0.2">
      <c r="B59" s="38" t="s">
        <v>686</v>
      </c>
    </row>
    <row r="60" spans="1:2" x14ac:dyDescent="0.2">
      <c r="B60" s="38" t="s">
        <v>687</v>
      </c>
    </row>
    <row r="61" spans="1:2" x14ac:dyDescent="0.2">
      <c r="B61" s="38" t="s">
        <v>688</v>
      </c>
    </row>
    <row r="62" spans="1:2" x14ac:dyDescent="0.2">
      <c r="B62" s="38" t="s">
        <v>689</v>
      </c>
    </row>
    <row r="63" spans="1:2" x14ac:dyDescent="0.2">
      <c r="B63" s="38" t="s">
        <v>627</v>
      </c>
    </row>
    <row r="64" spans="1:2" x14ac:dyDescent="0.2">
      <c r="B64" s="38" t="s">
        <v>628</v>
      </c>
    </row>
    <row r="65" spans="2:2" x14ac:dyDescent="0.2">
      <c r="B65" s="38" t="s">
        <v>629</v>
      </c>
    </row>
    <row r="66" spans="2:2" x14ac:dyDescent="0.2">
      <c r="B66" s="153" t="s">
        <v>630</v>
      </c>
    </row>
    <row r="67" spans="2:2" x14ac:dyDescent="0.2">
      <c r="B67" s="153" t="s">
        <v>631</v>
      </c>
    </row>
    <row r="69" spans="2:2" x14ac:dyDescent="0.2">
      <c r="B69" s="84" t="s">
        <v>690</v>
      </c>
    </row>
    <row r="70" spans="2:2" x14ac:dyDescent="0.2">
      <c r="B70" s="38" t="s">
        <v>691</v>
      </c>
    </row>
    <row r="71" spans="2:2" x14ac:dyDescent="0.2">
      <c r="B71" s="38" t="s">
        <v>692</v>
      </c>
    </row>
    <row r="72" spans="2:2" x14ac:dyDescent="0.2">
      <c r="B72" s="38" t="s">
        <v>693</v>
      </c>
    </row>
    <row r="73" spans="2:2" x14ac:dyDescent="0.2">
      <c r="B73" s="38" t="s">
        <v>694</v>
      </c>
    </row>
    <row r="74" spans="2:2" x14ac:dyDescent="0.2">
      <c r="B74" s="38" t="s">
        <v>695</v>
      </c>
    </row>
    <row r="75" spans="2:2" x14ac:dyDescent="0.2">
      <c r="B75" s="38" t="s">
        <v>696</v>
      </c>
    </row>
    <row r="76" spans="2:2" x14ac:dyDescent="0.2">
      <c r="B76" s="38" t="s">
        <v>697</v>
      </c>
    </row>
    <row r="77" spans="2:2" x14ac:dyDescent="0.2">
      <c r="B77" s="38" t="s">
        <v>698</v>
      </c>
    </row>
    <row r="78" spans="2:2" x14ac:dyDescent="0.2">
      <c r="B78" s="38" t="s">
        <v>699</v>
      </c>
    </row>
    <row r="79" spans="2:2" x14ac:dyDescent="0.2">
      <c r="B79" s="38" t="s">
        <v>700</v>
      </c>
    </row>
    <row r="80" spans="2:2" x14ac:dyDescent="0.2">
      <c r="B80" s="38" t="s">
        <v>701</v>
      </c>
    </row>
    <row r="81" spans="2:2" x14ac:dyDescent="0.2">
      <c r="B81" s="38" t="s">
        <v>702</v>
      </c>
    </row>
    <row r="82" spans="2:2" x14ac:dyDescent="0.2">
      <c r="B82" s="38" t="s">
        <v>703</v>
      </c>
    </row>
    <row r="83" spans="2:2" x14ac:dyDescent="0.2">
      <c r="B83" s="38" t="s">
        <v>704</v>
      </c>
    </row>
    <row r="84" spans="2:2" x14ac:dyDescent="0.2">
      <c r="B84" s="38" t="s">
        <v>705</v>
      </c>
    </row>
    <row r="85" spans="2:2" x14ac:dyDescent="0.2">
      <c r="B85" s="38" t="s">
        <v>706</v>
      </c>
    </row>
    <row r="86" spans="2:2" x14ac:dyDescent="0.2">
      <c r="B86" s="38" t="s">
        <v>728</v>
      </c>
    </row>
    <row r="87" spans="2:2" x14ac:dyDescent="0.2">
      <c r="B87" s="38" t="s">
        <v>731</v>
      </c>
    </row>
    <row r="88" spans="2:2" x14ac:dyDescent="0.2">
      <c r="B88" s="38" t="s">
        <v>729</v>
      </c>
    </row>
    <row r="89" spans="2:2" x14ac:dyDescent="0.2">
      <c r="B89" s="38" t="s">
        <v>730</v>
      </c>
    </row>
    <row r="91" spans="2:2" x14ac:dyDescent="0.2">
      <c r="B91" s="84" t="s">
        <v>674</v>
      </c>
    </row>
    <row r="92" spans="2:2" x14ac:dyDescent="0.2">
      <c r="B92" s="38" t="s">
        <v>638</v>
      </c>
    </row>
    <row r="93" spans="2:2" x14ac:dyDescent="0.2">
      <c r="B93" s="38" t="s">
        <v>633</v>
      </c>
    </row>
    <row r="94" spans="2:2" x14ac:dyDescent="0.2">
      <c r="B94" s="38" t="s">
        <v>637</v>
      </c>
    </row>
    <row r="95" spans="2:2" x14ac:dyDescent="0.2">
      <c r="B95" s="38" t="s">
        <v>634</v>
      </c>
    </row>
    <row r="96" spans="2:2" x14ac:dyDescent="0.2">
      <c r="B96" s="38" t="s">
        <v>635</v>
      </c>
    </row>
    <row r="97" spans="1:2" x14ac:dyDescent="0.2">
      <c r="A97" s="26"/>
      <c r="B97" s="38" t="s">
        <v>636</v>
      </c>
    </row>
    <row r="98" spans="1:2" x14ac:dyDescent="0.2">
      <c r="A98" s="26"/>
      <c r="B98" s="38" t="s">
        <v>707</v>
      </c>
    </row>
    <row r="99" spans="1:2" x14ac:dyDescent="0.2">
      <c r="A99" s="26"/>
      <c r="B99" s="38" t="s">
        <v>708</v>
      </c>
    </row>
    <row r="100" spans="1:2" x14ac:dyDescent="0.2">
      <c r="A100" s="26"/>
      <c r="B100" s="38" t="s">
        <v>709</v>
      </c>
    </row>
    <row r="101" spans="1:2" x14ac:dyDescent="0.2">
      <c r="A101" s="26"/>
      <c r="B101" s="38" t="s">
        <v>667</v>
      </c>
    </row>
    <row r="102" spans="1:2" x14ac:dyDescent="0.2">
      <c r="A102" s="26"/>
      <c r="B102" s="38" t="s">
        <v>710</v>
      </c>
    </row>
    <row r="103" spans="1:2" x14ac:dyDescent="0.2">
      <c r="A103" s="26"/>
    </row>
    <row r="104" spans="1:2" x14ac:dyDescent="0.2">
      <c r="A104" s="26"/>
      <c r="B104" s="84" t="s">
        <v>435</v>
      </c>
    </row>
    <row r="105" spans="1:2" x14ac:dyDescent="0.2">
      <c r="A105" s="26"/>
      <c r="B105" s="38" t="s">
        <v>440</v>
      </c>
    </row>
    <row r="106" spans="1:2" x14ac:dyDescent="0.2">
      <c r="A106" s="26"/>
      <c r="B106" s="38" t="s">
        <v>436</v>
      </c>
    </row>
    <row r="107" spans="1:2" x14ac:dyDescent="0.2">
      <c r="A107" s="26"/>
      <c r="B107" s="38" t="s">
        <v>639</v>
      </c>
    </row>
    <row r="108" spans="1:2" x14ac:dyDescent="0.2">
      <c r="A108" s="26"/>
      <c r="B108" s="38" t="s">
        <v>640</v>
      </c>
    </row>
    <row r="109" spans="1:2" x14ac:dyDescent="0.2">
      <c r="A109" s="26"/>
      <c r="B109" s="38" t="s">
        <v>641</v>
      </c>
    </row>
    <row r="110" spans="1:2" x14ac:dyDescent="0.2">
      <c r="A110" s="26"/>
      <c r="B110" s="38" t="s">
        <v>642</v>
      </c>
    </row>
    <row r="111" spans="1:2" x14ac:dyDescent="0.2">
      <c r="A111" s="26"/>
      <c r="B111" s="38" t="s">
        <v>643</v>
      </c>
    </row>
    <row r="112" spans="1:2" x14ac:dyDescent="0.2">
      <c r="B112" s="38" t="s">
        <v>644</v>
      </c>
    </row>
    <row r="113" spans="2:2" x14ac:dyDescent="0.2">
      <c r="B113" s="38" t="s">
        <v>437</v>
      </c>
    </row>
    <row r="114" spans="2:2" x14ac:dyDescent="0.2">
      <c r="B114" s="38" t="s">
        <v>645</v>
      </c>
    </row>
    <row r="115" spans="2:2" x14ac:dyDescent="0.2">
      <c r="B115" s="38" t="s">
        <v>646</v>
      </c>
    </row>
    <row r="116" spans="2:2" x14ac:dyDescent="0.2">
      <c r="B116" s="38" t="s">
        <v>647</v>
      </c>
    </row>
    <row r="117" spans="2:2" x14ac:dyDescent="0.2">
      <c r="B117" s="38" t="s">
        <v>648</v>
      </c>
    </row>
    <row r="118" spans="2:2" x14ac:dyDescent="0.2">
      <c r="B118" s="38" t="s">
        <v>438</v>
      </c>
    </row>
    <row r="119" spans="2:2" x14ac:dyDescent="0.2">
      <c r="B119" s="38" t="s">
        <v>649</v>
      </c>
    </row>
    <row r="120" spans="2:2" x14ac:dyDescent="0.2">
      <c r="B120" s="38" t="s">
        <v>650</v>
      </c>
    </row>
    <row r="122" spans="2:2" x14ac:dyDescent="0.2">
      <c r="B122" s="84" t="s">
        <v>439</v>
      </c>
    </row>
    <row r="123" spans="2:2" x14ac:dyDescent="0.2">
      <c r="B123" s="38" t="s">
        <v>112</v>
      </c>
    </row>
    <row r="124" spans="2:2" x14ac:dyDescent="0.2">
      <c r="B124" s="38" t="s">
        <v>113</v>
      </c>
    </row>
    <row r="125" spans="2:2" x14ac:dyDescent="0.2">
      <c r="B125" t="s">
        <v>417</v>
      </c>
    </row>
    <row r="126" spans="2:2" x14ac:dyDescent="0.2">
      <c r="B126" t="s">
        <v>418</v>
      </c>
    </row>
    <row r="127" spans="2:2" x14ac:dyDescent="0.2">
      <c r="B127" t="s">
        <v>419</v>
      </c>
    </row>
    <row r="128" spans="2:2" x14ac:dyDescent="0.2">
      <c r="B128" t="s">
        <v>420</v>
      </c>
    </row>
    <row r="129" spans="2:2" x14ac:dyDescent="0.2">
      <c r="B129" t="s">
        <v>421</v>
      </c>
    </row>
    <row r="130" spans="2:2" x14ac:dyDescent="0.2">
      <c r="B130" t="s">
        <v>422</v>
      </c>
    </row>
    <row r="131" spans="2:2" x14ac:dyDescent="0.2">
      <c r="B131" t="s">
        <v>423</v>
      </c>
    </row>
    <row r="132" spans="2:2" x14ac:dyDescent="0.2">
      <c r="B132" t="s">
        <v>424</v>
      </c>
    </row>
    <row r="133" spans="2:2" x14ac:dyDescent="0.2">
      <c r="B133" t="s">
        <v>425</v>
      </c>
    </row>
  </sheetData>
  <sheetProtection password="CF71" sheet="1" objects="1" scenarios="1" selectLockedCells="1"/>
  <pageMargins left="0.23622047244094491" right="0.23622047244094491" top="0.55118110236220474" bottom="0.55118110236220474" header="0.31496062992125984" footer="0.31496062992125984"/>
  <pageSetup paperSize="9" fitToHeight="0" orientation="portrait" horizontalDpi="4294967292" r:id="rId1"/>
  <headerFooter alignWithMargins="0">
    <oddHeader>Seite &amp;P von &amp;N</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4.9989318521683403E-2"/>
    <pageSetUpPr fitToPage="1"/>
  </sheetPr>
  <dimension ref="A2:B129"/>
  <sheetViews>
    <sheetView zoomScaleNormal="100" workbookViewId="0"/>
  </sheetViews>
  <sheetFormatPr baseColWidth="10" defaultRowHeight="12.75" x14ac:dyDescent="0.2"/>
  <cols>
    <col min="1" max="1" width="3.7109375" customWidth="1"/>
    <col min="2" max="2" width="7.42578125" customWidth="1"/>
    <col min="3" max="3" width="6.5703125" customWidth="1"/>
    <col min="8" max="8" width="16.28515625" customWidth="1"/>
  </cols>
  <sheetData>
    <row r="2" spans="2:2" ht="15.75" x14ac:dyDescent="0.25">
      <c r="B2" s="27" t="s">
        <v>653</v>
      </c>
    </row>
    <row r="3" spans="2:2" ht="15.75" x14ac:dyDescent="0.25">
      <c r="B3" s="27" t="s">
        <v>652</v>
      </c>
    </row>
    <row r="4" spans="2:2" x14ac:dyDescent="0.2">
      <c r="B4" s="38"/>
    </row>
    <row r="5" spans="2:2" x14ac:dyDescent="0.2">
      <c r="B5" s="26" t="s">
        <v>444</v>
      </c>
    </row>
    <row r="6" spans="2:2" x14ac:dyDescent="0.2">
      <c r="B6" s="38" t="s">
        <v>551</v>
      </c>
    </row>
    <row r="7" spans="2:2" x14ac:dyDescent="0.2">
      <c r="B7" s="38" t="s">
        <v>552</v>
      </c>
    </row>
    <row r="8" spans="2:2" x14ac:dyDescent="0.2">
      <c r="B8" t="s">
        <v>442</v>
      </c>
    </row>
    <row r="9" spans="2:2" x14ac:dyDescent="0.2">
      <c r="B9" t="s">
        <v>443</v>
      </c>
    </row>
    <row r="10" spans="2:2" x14ac:dyDescent="0.2">
      <c r="B10" t="s">
        <v>445</v>
      </c>
    </row>
    <row r="11" spans="2:2" x14ac:dyDescent="0.2">
      <c r="B11" t="s">
        <v>446</v>
      </c>
    </row>
    <row r="12" spans="2:2" x14ac:dyDescent="0.2">
      <c r="B12" t="s">
        <v>447</v>
      </c>
    </row>
    <row r="14" spans="2:2" x14ac:dyDescent="0.2">
      <c r="B14" s="26" t="s">
        <v>449</v>
      </c>
    </row>
    <row r="15" spans="2:2" x14ac:dyDescent="0.2">
      <c r="B15" s="26" t="s">
        <v>450</v>
      </c>
    </row>
    <row r="16" spans="2:2" x14ac:dyDescent="0.2">
      <c r="B16" t="s">
        <v>451</v>
      </c>
    </row>
    <row r="17" spans="2:2" x14ac:dyDescent="0.2">
      <c r="B17" t="s">
        <v>452</v>
      </c>
    </row>
    <row r="18" spans="2:2" x14ac:dyDescent="0.2">
      <c r="B18" t="s">
        <v>453</v>
      </c>
    </row>
    <row r="19" spans="2:2" x14ac:dyDescent="0.2">
      <c r="B19" t="s">
        <v>454</v>
      </c>
    </row>
    <row r="20" spans="2:2" x14ac:dyDescent="0.2">
      <c r="B20" t="s">
        <v>455</v>
      </c>
    </row>
    <row r="21" spans="2:2" x14ac:dyDescent="0.2">
      <c r="B21" t="s">
        <v>456</v>
      </c>
    </row>
    <row r="22" spans="2:2" x14ac:dyDescent="0.2">
      <c r="B22" t="s">
        <v>457</v>
      </c>
    </row>
    <row r="23" spans="2:2" x14ac:dyDescent="0.2">
      <c r="B23" t="s">
        <v>458</v>
      </c>
    </row>
    <row r="24" spans="2:2" x14ac:dyDescent="0.2">
      <c r="B24" t="s">
        <v>459</v>
      </c>
    </row>
    <row r="25" spans="2:2" x14ac:dyDescent="0.2">
      <c r="B25" t="s">
        <v>460</v>
      </c>
    </row>
    <row r="26" spans="2:2" x14ac:dyDescent="0.2">
      <c r="B26" t="s">
        <v>461</v>
      </c>
    </row>
    <row r="27" spans="2:2" x14ac:dyDescent="0.2">
      <c r="B27" t="s">
        <v>462</v>
      </c>
    </row>
    <row r="28" spans="2:2" x14ac:dyDescent="0.2">
      <c r="B28" t="s">
        <v>463</v>
      </c>
    </row>
    <row r="30" spans="2:2" x14ac:dyDescent="0.2">
      <c r="B30" t="s">
        <v>464</v>
      </c>
    </row>
    <row r="31" spans="2:2" x14ac:dyDescent="0.2">
      <c r="B31" t="s">
        <v>465</v>
      </c>
    </row>
    <row r="32" spans="2:2" x14ac:dyDescent="0.2">
      <c r="B32" t="s">
        <v>466</v>
      </c>
    </row>
    <row r="34" spans="2:2" x14ac:dyDescent="0.2">
      <c r="B34" s="26" t="s">
        <v>467</v>
      </c>
    </row>
    <row r="35" spans="2:2" x14ac:dyDescent="0.2">
      <c r="B35" t="s">
        <v>468</v>
      </c>
    </row>
    <row r="36" spans="2:2" x14ac:dyDescent="0.2">
      <c r="B36" s="38" t="s">
        <v>476</v>
      </c>
    </row>
    <row r="37" spans="2:2" x14ac:dyDescent="0.2">
      <c r="B37" s="38" t="s">
        <v>477</v>
      </c>
    </row>
    <row r="38" spans="2:2" x14ac:dyDescent="0.2">
      <c r="B38" t="s">
        <v>469</v>
      </c>
    </row>
    <row r="39" spans="2:2" x14ac:dyDescent="0.2">
      <c r="B39" t="s">
        <v>470</v>
      </c>
    </row>
    <row r="40" spans="2:2" x14ac:dyDescent="0.2">
      <c r="B40" t="s">
        <v>471</v>
      </c>
    </row>
    <row r="41" spans="2:2" x14ac:dyDescent="0.2">
      <c r="B41" t="s">
        <v>472</v>
      </c>
    </row>
    <row r="42" spans="2:2" x14ac:dyDescent="0.2">
      <c r="B42" t="s">
        <v>473</v>
      </c>
    </row>
    <row r="43" spans="2:2" x14ac:dyDescent="0.2">
      <c r="B43" t="s">
        <v>474</v>
      </c>
    </row>
    <row r="44" spans="2:2" x14ac:dyDescent="0.2">
      <c r="B44" t="s">
        <v>475</v>
      </c>
    </row>
    <row r="45" spans="2:2" x14ac:dyDescent="0.2">
      <c r="B45" s="38" t="s">
        <v>553</v>
      </c>
    </row>
    <row r="46" spans="2:2" x14ac:dyDescent="0.2">
      <c r="B46" s="38" t="s">
        <v>554</v>
      </c>
    </row>
    <row r="47" spans="2:2" x14ac:dyDescent="0.2">
      <c r="B47" s="38" t="s">
        <v>487</v>
      </c>
    </row>
    <row r="48" spans="2:2" x14ac:dyDescent="0.2">
      <c r="B48" t="s">
        <v>478</v>
      </c>
    </row>
    <row r="50" spans="2:2" x14ac:dyDescent="0.2">
      <c r="B50" s="26" t="s">
        <v>51</v>
      </c>
    </row>
    <row r="51" spans="2:2" x14ac:dyDescent="0.2">
      <c r="B51" t="s">
        <v>479</v>
      </c>
    </row>
    <row r="52" spans="2:2" x14ac:dyDescent="0.2">
      <c r="B52" t="s">
        <v>480</v>
      </c>
    </row>
    <row r="53" spans="2:2" x14ac:dyDescent="0.2">
      <c r="B53" t="s">
        <v>481</v>
      </c>
    </row>
    <row r="54" spans="2:2" x14ac:dyDescent="0.2">
      <c r="B54" t="s">
        <v>482</v>
      </c>
    </row>
    <row r="55" spans="2:2" x14ac:dyDescent="0.2">
      <c r="B55" t="s">
        <v>483</v>
      </c>
    </row>
    <row r="57" spans="2:2" x14ac:dyDescent="0.2">
      <c r="B57" s="26" t="s">
        <v>52</v>
      </c>
    </row>
    <row r="58" spans="2:2" x14ac:dyDescent="0.2">
      <c r="B58" t="s">
        <v>54</v>
      </c>
    </row>
    <row r="59" spans="2:2" x14ac:dyDescent="0.2">
      <c r="B59" t="s">
        <v>484</v>
      </c>
    </row>
    <row r="60" spans="2:2" x14ac:dyDescent="0.2">
      <c r="B60" t="s">
        <v>485</v>
      </c>
    </row>
    <row r="61" spans="2:2" x14ac:dyDescent="0.2">
      <c r="B61" t="s">
        <v>486</v>
      </c>
    </row>
    <row r="62" spans="2:2" x14ac:dyDescent="0.2">
      <c r="B62" s="67" t="s">
        <v>514</v>
      </c>
    </row>
    <row r="63" spans="2:2" x14ac:dyDescent="0.2">
      <c r="B63" s="83" t="s">
        <v>488</v>
      </c>
    </row>
    <row r="64" spans="2:2" x14ac:dyDescent="0.2">
      <c r="B64" s="83" t="s">
        <v>489</v>
      </c>
    </row>
    <row r="65" spans="2:2" x14ac:dyDescent="0.2">
      <c r="B65" s="83" t="s">
        <v>490</v>
      </c>
    </row>
    <row r="66" spans="2:2" x14ac:dyDescent="0.2">
      <c r="B66" s="83" t="s">
        <v>491</v>
      </c>
    </row>
    <row r="67" spans="2:2" x14ac:dyDescent="0.2">
      <c r="B67" s="83" t="s">
        <v>492</v>
      </c>
    </row>
    <row r="68" spans="2:2" x14ac:dyDescent="0.2">
      <c r="B68" s="83" t="s">
        <v>493</v>
      </c>
    </row>
    <row r="69" spans="2:2" x14ac:dyDescent="0.2">
      <c r="B69" s="83" t="s">
        <v>494</v>
      </c>
    </row>
    <row r="70" spans="2:2" x14ac:dyDescent="0.2">
      <c r="B70" s="83" t="s">
        <v>495</v>
      </c>
    </row>
    <row r="71" spans="2:2" x14ac:dyDescent="0.2">
      <c r="B71" s="67" t="s">
        <v>515</v>
      </c>
    </row>
    <row r="72" spans="2:2" x14ac:dyDescent="0.2">
      <c r="B72" s="83" t="s">
        <v>496</v>
      </c>
    </row>
    <row r="73" spans="2:2" x14ac:dyDescent="0.2">
      <c r="B73" s="83" t="s">
        <v>497</v>
      </c>
    </row>
    <row r="74" spans="2:2" x14ac:dyDescent="0.2">
      <c r="B74" s="83" t="s">
        <v>498</v>
      </c>
    </row>
    <row r="75" spans="2:2" x14ac:dyDescent="0.2">
      <c r="B75" s="83" t="s">
        <v>499</v>
      </c>
    </row>
    <row r="76" spans="2:2" x14ac:dyDescent="0.2">
      <c r="B76" s="83" t="s">
        <v>500</v>
      </c>
    </row>
    <row r="77" spans="2:2" x14ac:dyDescent="0.2">
      <c r="B77" s="83" t="s">
        <v>501</v>
      </c>
    </row>
    <row r="78" spans="2:2" x14ac:dyDescent="0.2">
      <c r="B78" s="83" t="s">
        <v>502</v>
      </c>
    </row>
    <row r="79" spans="2:2" x14ac:dyDescent="0.2">
      <c r="B79" s="67" t="s">
        <v>516</v>
      </c>
    </row>
    <row r="80" spans="2:2" x14ac:dyDescent="0.2">
      <c r="B80" s="83" t="s">
        <v>503</v>
      </c>
    </row>
    <row r="81" spans="2:2" x14ac:dyDescent="0.2">
      <c r="B81" s="83" t="s">
        <v>504</v>
      </c>
    </row>
    <row r="82" spans="2:2" x14ac:dyDescent="0.2">
      <c r="B82" s="67" t="s">
        <v>517</v>
      </c>
    </row>
    <row r="83" spans="2:2" x14ac:dyDescent="0.2">
      <c r="B83" s="83" t="s">
        <v>505</v>
      </c>
    </row>
    <row r="84" spans="2:2" x14ac:dyDescent="0.2">
      <c r="B84" s="83" t="s">
        <v>506</v>
      </c>
    </row>
    <row r="85" spans="2:2" x14ac:dyDescent="0.2">
      <c r="B85" s="83" t="s">
        <v>507</v>
      </c>
    </row>
    <row r="86" spans="2:2" x14ac:dyDescent="0.2">
      <c r="B86" s="83" t="s">
        <v>508</v>
      </c>
    </row>
    <row r="87" spans="2:2" x14ac:dyDescent="0.2">
      <c r="B87" s="67" t="s">
        <v>518</v>
      </c>
    </row>
    <row r="88" spans="2:2" x14ac:dyDescent="0.2">
      <c r="B88" s="83" t="s">
        <v>509</v>
      </c>
    </row>
    <row r="89" spans="2:2" x14ac:dyDescent="0.2">
      <c r="B89" s="83" t="s">
        <v>510</v>
      </c>
    </row>
    <row r="90" spans="2:2" x14ac:dyDescent="0.2">
      <c r="B90" s="67" t="s">
        <v>519</v>
      </c>
    </row>
    <row r="91" spans="2:2" x14ac:dyDescent="0.2">
      <c r="B91" s="83" t="s">
        <v>511</v>
      </c>
    </row>
    <row r="92" spans="2:2" x14ac:dyDescent="0.2">
      <c r="B92" s="83" t="s">
        <v>512</v>
      </c>
    </row>
    <row r="93" spans="2:2" x14ac:dyDescent="0.2">
      <c r="B93" s="83" t="s">
        <v>513</v>
      </c>
    </row>
    <row r="95" spans="2:2" x14ac:dyDescent="0.2">
      <c r="B95" s="26" t="s">
        <v>53</v>
      </c>
    </row>
    <row r="96" spans="2:2" x14ac:dyDescent="0.2">
      <c r="B96" t="s">
        <v>520</v>
      </c>
    </row>
    <row r="97" spans="1:2" x14ac:dyDescent="0.2">
      <c r="A97" s="26"/>
      <c r="B97" t="s">
        <v>521</v>
      </c>
    </row>
    <row r="98" spans="1:2" x14ac:dyDescent="0.2">
      <c r="A98" s="26"/>
      <c r="B98" t="s">
        <v>522</v>
      </c>
    </row>
    <row r="99" spans="1:2" x14ac:dyDescent="0.2">
      <c r="A99" s="26"/>
      <c r="B99" t="s">
        <v>523</v>
      </c>
    </row>
    <row r="100" spans="1:2" x14ac:dyDescent="0.2">
      <c r="B100" t="s">
        <v>524</v>
      </c>
    </row>
    <row r="101" spans="1:2" x14ac:dyDescent="0.2">
      <c r="B101" t="s">
        <v>525</v>
      </c>
    </row>
    <row r="102" spans="1:2" x14ac:dyDescent="0.2">
      <c r="B102" t="s">
        <v>526</v>
      </c>
    </row>
    <row r="103" spans="1:2" x14ac:dyDescent="0.2">
      <c r="B103" t="s">
        <v>55</v>
      </c>
    </row>
    <row r="104" spans="1:2" x14ac:dyDescent="0.2">
      <c r="B104" s="67" t="s">
        <v>550</v>
      </c>
    </row>
    <row r="105" spans="1:2" x14ac:dyDescent="0.2">
      <c r="B105" s="83" t="s">
        <v>527</v>
      </c>
    </row>
    <row r="106" spans="1:2" x14ac:dyDescent="0.2">
      <c r="B106" s="67" t="s">
        <v>549</v>
      </c>
    </row>
    <row r="107" spans="1:2" x14ac:dyDescent="0.2">
      <c r="B107" s="83" t="s">
        <v>528</v>
      </c>
    </row>
    <row r="108" spans="1:2" x14ac:dyDescent="0.2">
      <c r="B108" s="83" t="s">
        <v>529</v>
      </c>
    </row>
    <row r="109" spans="1:2" x14ac:dyDescent="0.2">
      <c r="B109" s="83" t="s">
        <v>530</v>
      </c>
    </row>
    <row r="110" spans="1:2" x14ac:dyDescent="0.2">
      <c r="B110" s="83" t="s">
        <v>531</v>
      </c>
    </row>
    <row r="111" spans="1:2" x14ac:dyDescent="0.2">
      <c r="B111" s="67" t="s">
        <v>548</v>
      </c>
    </row>
    <row r="112" spans="1:2" x14ac:dyDescent="0.2">
      <c r="B112" s="83" t="s">
        <v>532</v>
      </c>
    </row>
    <row r="113" spans="2:2" x14ac:dyDescent="0.2">
      <c r="B113" s="83" t="s">
        <v>533</v>
      </c>
    </row>
    <row r="114" spans="2:2" x14ac:dyDescent="0.2">
      <c r="B114" s="83" t="s">
        <v>534</v>
      </c>
    </row>
    <row r="115" spans="2:2" x14ac:dyDescent="0.2">
      <c r="B115" s="67" t="s">
        <v>547</v>
      </c>
    </row>
    <row r="116" spans="2:2" x14ac:dyDescent="0.2">
      <c r="B116" s="83" t="s">
        <v>535</v>
      </c>
    </row>
    <row r="118" spans="2:2" x14ac:dyDescent="0.2">
      <c r="B118" s="26" t="s">
        <v>56</v>
      </c>
    </row>
    <row r="119" spans="2:2" x14ac:dyDescent="0.2">
      <c r="B119" t="s">
        <v>536</v>
      </c>
    </row>
    <row r="120" spans="2:2" x14ac:dyDescent="0.2">
      <c r="B120" t="s">
        <v>537</v>
      </c>
    </row>
    <row r="121" spans="2:2" x14ac:dyDescent="0.2">
      <c r="B121" t="s">
        <v>538</v>
      </c>
    </row>
    <row r="122" spans="2:2" x14ac:dyDescent="0.2">
      <c r="B122" t="s">
        <v>539</v>
      </c>
    </row>
    <row r="123" spans="2:2" x14ac:dyDescent="0.2">
      <c r="B123" t="s">
        <v>540</v>
      </c>
    </row>
    <row r="124" spans="2:2" x14ac:dyDescent="0.2">
      <c r="B124" t="s">
        <v>541</v>
      </c>
    </row>
    <row r="125" spans="2:2" x14ac:dyDescent="0.2">
      <c r="B125" t="s">
        <v>542</v>
      </c>
    </row>
    <row r="126" spans="2:2" x14ac:dyDescent="0.2">
      <c r="B126" t="s">
        <v>543</v>
      </c>
    </row>
    <row r="127" spans="2:2" x14ac:dyDescent="0.2">
      <c r="B127" t="s">
        <v>544</v>
      </c>
    </row>
    <row r="128" spans="2:2" x14ac:dyDescent="0.2">
      <c r="B128" t="s">
        <v>545</v>
      </c>
    </row>
    <row r="129" spans="2:2" x14ac:dyDescent="0.2">
      <c r="B129" t="s">
        <v>546</v>
      </c>
    </row>
  </sheetData>
  <sheetProtection password="CF71" sheet="1" objects="1" scenarios="1" selectLockedCells="1"/>
  <pageMargins left="0.23622047244094491" right="0.23622047244094491" top="0.55118110236220474" bottom="0.55118110236220474" header="0.31496062992125984" footer="0.31496062992125984"/>
  <pageSetup paperSize="9" fitToHeight="0" orientation="portrait" horizontalDpi="4294967292" r:id="rId1"/>
  <headerFooter alignWithMargins="0">
    <oddHeader>Seite &amp;P von &amp;N</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tabColor indexed="42"/>
    <pageSetUpPr fitToPage="1"/>
  </sheetPr>
  <dimension ref="A1:Q37"/>
  <sheetViews>
    <sheetView zoomScale="90" zoomScaleNormal="90" workbookViewId="0">
      <selection activeCell="D24" sqref="D24"/>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0.85546875" customWidth="1"/>
    <col min="6" max="6" width="4.42578125" customWidth="1"/>
    <col min="7" max="9" width="3.7109375" customWidth="1"/>
    <col min="10" max="10" width="7.42578125" customWidth="1"/>
    <col min="11" max="11" width="6.5703125" customWidth="1"/>
  </cols>
  <sheetData>
    <row r="1" spans="1:17" ht="55.5" customHeight="1" thickBot="1" x14ac:dyDescent="0.25">
      <c r="B1" s="14" t="s">
        <v>46</v>
      </c>
      <c r="D1" s="15" t="s">
        <v>12</v>
      </c>
      <c r="E1" s="28" t="s">
        <v>122</v>
      </c>
      <c r="F1" s="186"/>
      <c r="G1" s="187"/>
      <c r="H1" s="187"/>
      <c r="I1" s="188"/>
      <c r="J1" s="20"/>
      <c r="L1" s="16"/>
      <c r="M1" s="17"/>
      <c r="N1" s="18"/>
      <c r="P1" s="29" t="s">
        <v>39</v>
      </c>
      <c r="Q1" s="19" t="s">
        <v>114</v>
      </c>
    </row>
    <row r="2" spans="1:17" ht="60" customHeight="1" thickBot="1" x14ac:dyDescent="0.3">
      <c r="A2" s="49" t="s">
        <v>382</v>
      </c>
      <c r="B2" s="183" t="s">
        <v>115</v>
      </c>
      <c r="C2" s="184"/>
      <c r="D2" s="184"/>
      <c r="E2" s="185"/>
      <c r="F2" s="9"/>
      <c r="G2" s="9"/>
      <c r="H2" s="9"/>
      <c r="I2" s="9"/>
      <c r="J2" s="9"/>
      <c r="L2" s="7"/>
      <c r="M2" s="6"/>
      <c r="N2" s="12"/>
      <c r="P2" s="30">
        <f>Pflegegrad!D9</f>
        <v>0</v>
      </c>
      <c r="Q2" s="13">
        <f>Pflegegrad!E9</f>
        <v>0</v>
      </c>
    </row>
    <row r="3" spans="1:17" ht="15.75" thickBot="1" x14ac:dyDescent="0.3">
      <c r="B3" s="49" t="s">
        <v>383</v>
      </c>
      <c r="C3" s="3" t="s">
        <v>83</v>
      </c>
    </row>
    <row r="4" spans="1:17" ht="13.5" thickBot="1" x14ac:dyDescent="0.25">
      <c r="D4" s="46" t="s">
        <v>229</v>
      </c>
      <c r="E4" s="10" t="s">
        <v>4</v>
      </c>
      <c r="F4" s="39"/>
      <c r="L4" s="21" t="s">
        <v>42</v>
      </c>
      <c r="M4" s="22"/>
      <c r="N4" s="22"/>
      <c r="O4" s="22"/>
      <c r="P4" s="23"/>
      <c r="Q4" s="23"/>
    </row>
    <row r="5" spans="1:17" ht="13.5" thickBot="1" x14ac:dyDescent="0.25">
      <c r="D5" s="46" t="s">
        <v>384</v>
      </c>
      <c r="E5" s="10" t="s">
        <v>5</v>
      </c>
      <c r="F5" s="39"/>
      <c r="L5" s="21" t="s">
        <v>47</v>
      </c>
      <c r="M5" s="22"/>
      <c r="N5" s="22"/>
      <c r="O5" s="22"/>
      <c r="P5" s="23"/>
      <c r="Q5" s="23"/>
    </row>
    <row r="6" spans="1:17" ht="13.5" thickBot="1" x14ac:dyDescent="0.25">
      <c r="D6" s="46" t="s">
        <v>385</v>
      </c>
      <c r="E6" s="10" t="s">
        <v>3</v>
      </c>
      <c r="F6" s="39"/>
    </row>
    <row r="7" spans="1:17" ht="13.5" thickBot="1" x14ac:dyDescent="0.25">
      <c r="D7" s="46" t="s">
        <v>232</v>
      </c>
      <c r="E7" s="10" t="s">
        <v>2</v>
      </c>
      <c r="F7" s="39"/>
    </row>
    <row r="8" spans="1:17" ht="15.75" thickBot="1" x14ac:dyDescent="0.3">
      <c r="B8" s="49" t="s">
        <v>386</v>
      </c>
      <c r="C8" s="31" t="s">
        <v>84</v>
      </c>
      <c r="D8" s="33"/>
    </row>
    <row r="9" spans="1:17" ht="13.5" thickBot="1" x14ac:dyDescent="0.25">
      <c r="D9" s="46" t="s">
        <v>229</v>
      </c>
      <c r="E9" s="10" t="s">
        <v>4</v>
      </c>
      <c r="F9" s="39"/>
    </row>
    <row r="10" spans="1:17" ht="13.5" thickBot="1" x14ac:dyDescent="0.25">
      <c r="D10" s="46" t="s">
        <v>387</v>
      </c>
      <c r="E10" s="10" t="s">
        <v>5</v>
      </c>
      <c r="F10" s="39"/>
    </row>
    <row r="11" spans="1:17" ht="13.5" thickBot="1" x14ac:dyDescent="0.25">
      <c r="D11" s="46" t="s">
        <v>388</v>
      </c>
      <c r="E11" s="10" t="s">
        <v>3</v>
      </c>
      <c r="F11" s="39"/>
      <c r="L11" s="80"/>
      <c r="M11" s="81"/>
      <c r="N11" s="81"/>
      <c r="O11" s="81"/>
      <c r="P11" s="81"/>
      <c r="Q11" s="81"/>
    </row>
    <row r="12" spans="1:17" ht="13.5" thickBot="1" x14ac:dyDescent="0.25">
      <c r="D12" s="46" t="s">
        <v>232</v>
      </c>
      <c r="E12" s="10" t="s">
        <v>2</v>
      </c>
      <c r="F12" s="39"/>
      <c r="L12" s="82" t="s">
        <v>610</v>
      </c>
      <c r="M12" s="81"/>
      <c r="N12" s="81"/>
      <c r="O12" s="81"/>
      <c r="P12" s="81"/>
      <c r="Q12" s="81"/>
    </row>
    <row r="13" spans="1:17" ht="15.75" thickBot="1" x14ac:dyDescent="0.3">
      <c r="B13" s="46" t="s">
        <v>390</v>
      </c>
      <c r="C13" s="31" t="s">
        <v>389</v>
      </c>
      <c r="D13" s="33"/>
      <c r="L13" s="80" t="s">
        <v>611</v>
      </c>
      <c r="M13" s="81"/>
      <c r="N13" s="81"/>
      <c r="O13" s="81"/>
      <c r="P13" s="81"/>
      <c r="Q13" s="81"/>
    </row>
    <row r="14" spans="1:17" ht="13.5" thickBot="1" x14ac:dyDescent="0.25">
      <c r="D14" s="46" t="s">
        <v>229</v>
      </c>
      <c r="E14" s="10" t="s">
        <v>4</v>
      </c>
      <c r="F14" s="39"/>
      <c r="L14" s="80"/>
      <c r="M14" s="81"/>
      <c r="N14" s="81"/>
      <c r="O14" s="81"/>
      <c r="P14" s="81"/>
      <c r="Q14" s="81"/>
    </row>
    <row r="15" spans="1:17" ht="13.5" thickBot="1" x14ac:dyDescent="0.25">
      <c r="D15" s="46" t="s">
        <v>391</v>
      </c>
      <c r="E15" s="10" t="s">
        <v>5</v>
      </c>
      <c r="F15" s="39"/>
      <c r="L15" s="80" t="s">
        <v>612</v>
      </c>
      <c r="M15" s="81"/>
      <c r="N15" s="81"/>
      <c r="O15" s="81"/>
      <c r="P15" s="81"/>
      <c r="Q15" s="81"/>
    </row>
    <row r="16" spans="1:17" ht="13.5" thickBot="1" x14ac:dyDescent="0.25">
      <c r="D16" s="46" t="s">
        <v>392</v>
      </c>
      <c r="E16" s="10" t="s">
        <v>3</v>
      </c>
      <c r="F16" s="39"/>
    </row>
    <row r="17" spans="2:6" ht="13.5" thickBot="1" x14ac:dyDescent="0.25">
      <c r="D17" s="46" t="s">
        <v>232</v>
      </c>
      <c r="E17" s="10" t="s">
        <v>2</v>
      </c>
      <c r="F17" s="39"/>
    </row>
    <row r="18" spans="2:6" ht="15.75" thickBot="1" x14ac:dyDescent="0.3">
      <c r="B18" s="46" t="s">
        <v>394</v>
      </c>
      <c r="C18" s="31" t="s">
        <v>393</v>
      </c>
      <c r="D18" s="33"/>
      <c r="F18" s="40"/>
    </row>
    <row r="19" spans="2:6" ht="13.5" thickBot="1" x14ac:dyDescent="0.25">
      <c r="D19" s="46" t="s">
        <v>229</v>
      </c>
      <c r="E19" s="10" t="s">
        <v>4</v>
      </c>
      <c r="F19" s="39"/>
    </row>
    <row r="20" spans="2:6" ht="13.5" thickBot="1" x14ac:dyDescent="0.25">
      <c r="D20" s="46" t="s">
        <v>395</v>
      </c>
      <c r="E20" s="10" t="s">
        <v>5</v>
      </c>
      <c r="F20" s="39"/>
    </row>
    <row r="21" spans="2:6" ht="13.5" thickBot="1" x14ac:dyDescent="0.25">
      <c r="D21" s="46" t="s">
        <v>396</v>
      </c>
      <c r="E21" s="10" t="s">
        <v>3</v>
      </c>
      <c r="F21" s="39"/>
    </row>
    <row r="22" spans="2:6" ht="13.5" thickBot="1" x14ac:dyDescent="0.25">
      <c r="D22" s="46" t="s">
        <v>232</v>
      </c>
      <c r="E22" s="10" t="s">
        <v>2</v>
      </c>
      <c r="F22" s="39"/>
    </row>
    <row r="23" spans="2:6" ht="15.75" thickBot="1" x14ac:dyDescent="0.3">
      <c r="B23" s="46" t="s">
        <v>397</v>
      </c>
      <c r="C23" s="31" t="s">
        <v>85</v>
      </c>
      <c r="D23" s="33"/>
    </row>
    <row r="24" spans="2:6" ht="13.5" thickBot="1" x14ac:dyDescent="0.25">
      <c r="D24" s="46" t="s">
        <v>229</v>
      </c>
      <c r="E24" s="10" t="s">
        <v>4</v>
      </c>
      <c r="F24" s="39"/>
    </row>
    <row r="25" spans="2:6" ht="13.5" thickBot="1" x14ac:dyDescent="0.25">
      <c r="D25" s="46" t="s">
        <v>398</v>
      </c>
      <c r="E25" s="10" t="s">
        <v>5</v>
      </c>
      <c r="F25" s="39"/>
    </row>
    <row r="26" spans="2:6" ht="13.5" thickBot="1" x14ac:dyDescent="0.25">
      <c r="D26" s="46" t="s">
        <v>399</v>
      </c>
      <c r="E26" s="10" t="s">
        <v>3</v>
      </c>
      <c r="F26" s="39"/>
    </row>
    <row r="27" spans="2:6" ht="13.5" thickBot="1" x14ac:dyDescent="0.25">
      <c r="D27" s="46" t="s">
        <v>232</v>
      </c>
      <c r="E27" s="10" t="s">
        <v>2</v>
      </c>
      <c r="F27" s="39"/>
    </row>
    <row r="28" spans="2:6" ht="15.75" thickBot="1" x14ac:dyDescent="0.3">
      <c r="B28" s="46" t="s">
        <v>401</v>
      </c>
      <c r="C28" s="31" t="s">
        <v>400</v>
      </c>
      <c r="D28" s="33"/>
    </row>
    <row r="29" spans="2:6" ht="13.5" thickBot="1" x14ac:dyDescent="0.25">
      <c r="D29" s="46" t="s">
        <v>229</v>
      </c>
      <c r="E29" s="10" t="s">
        <v>4</v>
      </c>
      <c r="F29" s="39"/>
    </row>
    <row r="30" spans="2:6" ht="13.5" thickBot="1" x14ac:dyDescent="0.25">
      <c r="D30" s="46" t="s">
        <v>402</v>
      </c>
      <c r="E30" s="10" t="s">
        <v>5</v>
      </c>
      <c r="F30" s="39"/>
    </row>
    <row r="31" spans="2:6" ht="13.5" thickBot="1" x14ac:dyDescent="0.25">
      <c r="D31" s="46" t="s">
        <v>403</v>
      </c>
      <c r="E31" s="10" t="s">
        <v>3</v>
      </c>
      <c r="F31" s="39"/>
    </row>
    <row r="32" spans="2:6" ht="13.5" thickBot="1" x14ac:dyDescent="0.25">
      <c r="D32" s="46" t="s">
        <v>232</v>
      </c>
      <c r="E32" s="10" t="s">
        <v>2</v>
      </c>
      <c r="F32" s="39"/>
    </row>
    <row r="33" spans="2:6" ht="15.75" thickBot="1" x14ac:dyDescent="0.3">
      <c r="B33" s="46" t="s">
        <v>405</v>
      </c>
      <c r="C33" s="31" t="s">
        <v>404</v>
      </c>
      <c r="D33" s="33"/>
    </row>
    <row r="34" spans="2:6" ht="13.5" thickBot="1" x14ac:dyDescent="0.25">
      <c r="D34" s="46" t="s">
        <v>229</v>
      </c>
      <c r="E34" s="10" t="s">
        <v>4</v>
      </c>
      <c r="F34" s="39"/>
    </row>
    <row r="35" spans="2:6" ht="13.5" thickBot="1" x14ac:dyDescent="0.25">
      <c r="D35" s="46" t="s">
        <v>406</v>
      </c>
      <c r="E35" s="10" t="s">
        <v>5</v>
      </c>
      <c r="F35" s="39"/>
    </row>
    <row r="36" spans="2:6" ht="13.5" thickBot="1" x14ac:dyDescent="0.25">
      <c r="D36" s="46" t="s">
        <v>407</v>
      </c>
      <c r="E36" s="10" t="s">
        <v>3</v>
      </c>
      <c r="F36" s="39"/>
    </row>
    <row r="37" spans="2:6" ht="13.5" thickBot="1" x14ac:dyDescent="0.25">
      <c r="D37" s="46" t="s">
        <v>232</v>
      </c>
      <c r="E37" s="10" t="s">
        <v>2</v>
      </c>
      <c r="F37" s="39"/>
    </row>
  </sheetData>
  <sheetProtection password="CF71" sheet="1" objects="1" scenarios="1" selectLockedCells="1"/>
  <mergeCells count="2">
    <mergeCell ref="B2:E2"/>
    <mergeCell ref="F1:I1"/>
  </mergeCells>
  <phoneticPr fontId="1" type="noConversion"/>
  <conditionalFormatting sqref="E4">
    <cfRule type="expression" dxfId="98" priority="1" stopIfTrue="1">
      <formula>$F$4=T(x)</formula>
    </cfRule>
  </conditionalFormatting>
  <conditionalFormatting sqref="F4:F7 F9:F12 F14:F17 F19:F22 F24:F27 F29:F32 F34:F37">
    <cfRule type="cellIs" dxfId="97" priority="2" stopIfTrue="1" operator="equal">
      <formula>"x"</formula>
    </cfRule>
  </conditionalFormatting>
  <dataValidations count="1">
    <dataValidation type="list" allowBlank="1" showDropDown="1" showInputMessage="1" showErrorMessage="1" sqref="F4:F7 F34:F37 F29:F32 F9:F12 F14:F17 F19:F22 F24:F27">
      <formula1>"x"</formula1>
    </dataValidation>
  </dataValidations>
  <pageMargins left="0.23622047244094491" right="0.23622047244094491" top="0.74803149606299213" bottom="0.74803149606299213" header="0.31496062992125984" footer="0.31496062992125984"/>
  <pageSetup paperSize="9" scale="86" orientation="landscape" horizontalDpi="4294967292" r:id="rId1"/>
  <headerFooter alignWithMargins="0">
    <oddFooter>&amp;C&amp;F&amp;R&amp;D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tabColor indexed="42"/>
    <pageSetUpPr fitToPage="1"/>
  </sheetPr>
  <dimension ref="A1:Q35"/>
  <sheetViews>
    <sheetView zoomScale="90" zoomScaleNormal="90" workbookViewId="0">
      <selection activeCell="F4" sqref="F4"/>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43.5703125"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c r="G1" s="187"/>
      <c r="H1" s="187"/>
      <c r="I1" s="188"/>
      <c r="J1" s="20"/>
      <c r="L1" s="16"/>
      <c r="M1" s="17"/>
      <c r="N1" s="18"/>
      <c r="O1" s="29" t="s">
        <v>39</v>
      </c>
      <c r="P1" s="19" t="s">
        <v>114</v>
      </c>
    </row>
    <row r="2" spans="1:17" ht="41.25" customHeight="1" thickBot="1" x14ac:dyDescent="0.3">
      <c r="A2" s="49" t="s">
        <v>362</v>
      </c>
      <c r="B2" s="183" t="s">
        <v>116</v>
      </c>
      <c r="C2" s="184"/>
      <c r="D2" s="184"/>
      <c r="E2" s="185"/>
      <c r="F2" s="9"/>
      <c r="G2" s="9"/>
      <c r="H2" s="9"/>
      <c r="I2" s="9"/>
      <c r="J2" s="9"/>
      <c r="L2" s="7"/>
      <c r="M2" s="6"/>
      <c r="N2" s="12"/>
      <c r="O2" s="30">
        <f>Pflegegrad!D9</f>
        <v>0</v>
      </c>
      <c r="P2" s="13">
        <f>Pflegegrad!E9</f>
        <v>0</v>
      </c>
    </row>
    <row r="3" spans="1:17" ht="15.75" thickBot="1" x14ac:dyDescent="0.3">
      <c r="A3" s="46" t="s">
        <v>363</v>
      </c>
      <c r="B3" s="46" t="s">
        <v>365</v>
      </c>
      <c r="C3" s="3" t="s">
        <v>364</v>
      </c>
    </row>
    <row r="4" spans="1:17" ht="13.5" thickBot="1" x14ac:dyDescent="0.25">
      <c r="D4"/>
      <c r="E4" s="10" t="s">
        <v>70</v>
      </c>
      <c r="F4" s="39"/>
      <c r="G4" s="36"/>
      <c r="H4" s="37"/>
      <c r="I4" s="37"/>
      <c r="J4" s="69" t="str">
        <f>IF(COUNTA(F4:F7)&gt;1,"Fehler!","")</f>
        <v/>
      </c>
    </row>
    <row r="5" spans="1:17" ht="26.25" thickBot="1" x14ac:dyDescent="0.25">
      <c r="B5" s="32"/>
      <c r="D5"/>
      <c r="E5" s="11" t="s">
        <v>71</v>
      </c>
      <c r="F5" s="39"/>
      <c r="G5" s="36"/>
      <c r="H5" s="37"/>
      <c r="I5" s="37"/>
      <c r="L5" s="21" t="s">
        <v>42</v>
      </c>
      <c r="M5" s="22"/>
      <c r="N5" s="22"/>
      <c r="O5" s="22"/>
      <c r="P5" s="23"/>
      <c r="Q5" s="23"/>
    </row>
    <row r="6" spans="1:17" ht="26.25" thickBot="1" x14ac:dyDescent="0.25">
      <c r="B6" s="32"/>
      <c r="D6"/>
      <c r="E6" s="11" t="s">
        <v>72</v>
      </c>
      <c r="F6" s="39"/>
      <c r="G6" s="36"/>
      <c r="H6" s="37"/>
      <c r="I6" s="37"/>
      <c r="L6" s="21" t="s">
        <v>47</v>
      </c>
      <c r="M6" s="22"/>
      <c r="N6" s="22"/>
      <c r="O6" s="22"/>
      <c r="P6" s="23"/>
      <c r="Q6" s="23"/>
    </row>
    <row r="7" spans="1:17" ht="26.25" thickBot="1" x14ac:dyDescent="0.25">
      <c r="B7" s="32"/>
      <c r="D7"/>
      <c r="E7" s="11" t="s">
        <v>73</v>
      </c>
      <c r="F7" s="39"/>
      <c r="G7" s="36"/>
      <c r="H7" s="37"/>
      <c r="I7" s="37"/>
    </row>
    <row r="8" spans="1:17" ht="15.75" thickBot="1" x14ac:dyDescent="0.3">
      <c r="B8" s="49" t="s">
        <v>367</v>
      </c>
      <c r="C8" s="31" t="s">
        <v>366</v>
      </c>
      <c r="D8" s="33"/>
      <c r="G8" s="37"/>
      <c r="H8" s="37"/>
      <c r="I8" s="37"/>
    </row>
    <row r="9" spans="1:17" ht="13.5" thickBot="1" x14ac:dyDescent="0.25">
      <c r="B9" s="32"/>
      <c r="D9"/>
      <c r="E9" s="10" t="s">
        <v>70</v>
      </c>
      <c r="F9" s="39"/>
      <c r="G9" s="36"/>
      <c r="H9" s="37"/>
      <c r="I9" s="37"/>
    </row>
    <row r="10" spans="1:17" ht="13.5" thickBot="1" x14ac:dyDescent="0.25">
      <c r="B10" s="32"/>
      <c r="D10"/>
      <c r="E10" s="11" t="s">
        <v>74</v>
      </c>
      <c r="F10" s="39"/>
      <c r="G10" s="36"/>
      <c r="H10" s="37"/>
      <c r="I10" s="37"/>
    </row>
    <row r="11" spans="1:17" ht="13.5" thickBot="1" x14ac:dyDescent="0.25">
      <c r="B11" s="32"/>
      <c r="D11"/>
      <c r="E11" s="11" t="s">
        <v>75</v>
      </c>
      <c r="F11" s="39"/>
      <c r="G11" s="36"/>
      <c r="H11" s="37"/>
      <c r="I11" s="37"/>
      <c r="L11" s="80"/>
      <c r="M11" s="81"/>
      <c r="N11" s="81"/>
      <c r="O11" s="81"/>
      <c r="P11" s="81"/>
      <c r="Q11" s="81"/>
    </row>
    <row r="12" spans="1:17" ht="13.5" thickBot="1" x14ac:dyDescent="0.25">
      <c r="B12" s="32"/>
      <c r="D12"/>
      <c r="E12" s="11" t="s">
        <v>76</v>
      </c>
      <c r="F12" s="39"/>
      <c r="G12" s="36"/>
      <c r="H12" s="37"/>
      <c r="I12" s="37"/>
      <c r="L12" s="82" t="s">
        <v>610</v>
      </c>
      <c r="M12" s="81"/>
      <c r="N12" s="81"/>
      <c r="O12" s="81"/>
      <c r="P12" s="81"/>
      <c r="Q12" s="81"/>
    </row>
    <row r="13" spans="1:17" ht="15.75" thickBot="1" x14ac:dyDescent="0.3">
      <c r="B13" s="46" t="s">
        <v>369</v>
      </c>
      <c r="C13" s="31" t="s">
        <v>368</v>
      </c>
      <c r="D13" s="33"/>
      <c r="G13" s="37"/>
      <c r="H13" s="37"/>
      <c r="I13" s="37"/>
      <c r="L13" s="80" t="s">
        <v>611</v>
      </c>
      <c r="M13" s="81"/>
      <c r="N13" s="81"/>
      <c r="O13" s="81"/>
      <c r="P13" s="81"/>
      <c r="Q13" s="81"/>
    </row>
    <row r="14" spans="1:17" ht="13.5" thickBot="1" x14ac:dyDescent="0.25">
      <c r="B14" s="32"/>
      <c r="D14"/>
      <c r="E14" s="10" t="s">
        <v>70</v>
      </c>
      <c r="F14" s="39"/>
      <c r="G14" s="36"/>
      <c r="H14" s="37"/>
      <c r="I14" s="37"/>
      <c r="L14" s="80"/>
      <c r="M14" s="81"/>
      <c r="N14" s="81"/>
      <c r="O14" s="81"/>
      <c r="P14" s="81"/>
      <c r="Q14" s="81"/>
    </row>
    <row r="15" spans="1:17" ht="13.5" thickBot="1" x14ac:dyDescent="0.25">
      <c r="B15" s="32"/>
      <c r="D15"/>
      <c r="E15" s="73" t="s">
        <v>370</v>
      </c>
      <c r="F15" s="39"/>
      <c r="G15" s="36"/>
      <c r="H15" s="37"/>
      <c r="I15" s="37"/>
      <c r="L15" s="80" t="s">
        <v>612</v>
      </c>
      <c r="M15" s="81"/>
      <c r="N15" s="81"/>
      <c r="O15" s="81"/>
      <c r="P15" s="81"/>
      <c r="Q15" s="81"/>
    </row>
    <row r="16" spans="1:17" ht="26.25" thickBot="1" x14ac:dyDescent="0.25">
      <c r="B16" s="32"/>
      <c r="D16"/>
      <c r="E16" s="73" t="s">
        <v>371</v>
      </c>
      <c r="F16" s="39"/>
      <c r="G16" s="36"/>
      <c r="H16" s="37"/>
      <c r="I16" s="37"/>
    </row>
    <row r="17" spans="1:9" ht="13.5" thickBot="1" x14ac:dyDescent="0.25">
      <c r="B17" s="32"/>
      <c r="D17"/>
      <c r="E17" s="11" t="s">
        <v>76</v>
      </c>
      <c r="F17" s="39"/>
      <c r="G17" s="36"/>
      <c r="H17" s="37"/>
      <c r="I17" s="37"/>
    </row>
    <row r="18" spans="1:9" ht="15.75" thickBot="1" x14ac:dyDescent="0.3">
      <c r="B18" s="46" t="s">
        <v>373</v>
      </c>
      <c r="C18" s="31" t="s">
        <v>372</v>
      </c>
      <c r="D18" s="33"/>
      <c r="F18" s="40"/>
      <c r="G18" s="37"/>
      <c r="H18" s="37"/>
      <c r="I18" s="37"/>
    </row>
    <row r="19" spans="1:9" ht="13.5" thickBot="1" x14ac:dyDescent="0.25">
      <c r="B19" s="32"/>
      <c r="D19"/>
      <c r="E19" s="10" t="s">
        <v>4</v>
      </c>
      <c r="F19" s="39"/>
      <c r="G19" s="36"/>
      <c r="H19" s="37"/>
      <c r="I19" s="37"/>
    </row>
    <row r="20" spans="1:9" ht="39" thickBot="1" x14ac:dyDescent="0.25">
      <c r="B20" s="32"/>
      <c r="D20"/>
      <c r="E20" s="73" t="s">
        <v>374</v>
      </c>
      <c r="F20" s="39"/>
      <c r="G20" s="36"/>
      <c r="H20" s="37"/>
      <c r="I20" s="37"/>
    </row>
    <row r="21" spans="1:9" ht="26.25" thickBot="1" x14ac:dyDescent="0.25">
      <c r="B21" s="32"/>
      <c r="D21"/>
      <c r="E21" s="73" t="s">
        <v>77</v>
      </c>
      <c r="F21" s="39"/>
      <c r="G21" s="36"/>
      <c r="H21" s="37"/>
      <c r="I21" s="37"/>
    </row>
    <row r="22" spans="1:9" ht="26.25" thickBot="1" x14ac:dyDescent="0.25">
      <c r="B22" s="32"/>
      <c r="D22"/>
      <c r="E22" s="11" t="s">
        <v>78</v>
      </c>
      <c r="F22" s="39"/>
      <c r="G22" s="36"/>
      <c r="H22" s="37"/>
      <c r="I22" s="37"/>
    </row>
    <row r="23" spans="1:9" x14ac:dyDescent="0.2">
      <c r="A23" s="49" t="s">
        <v>375</v>
      </c>
      <c r="C23" s="32"/>
      <c r="D23" s="32"/>
      <c r="G23" s="37" t="s">
        <v>571</v>
      </c>
      <c r="H23" s="37"/>
      <c r="I23" s="37"/>
    </row>
    <row r="24" spans="1:9" ht="15.75" thickBot="1" x14ac:dyDescent="0.3">
      <c r="B24" s="46" t="s">
        <v>94</v>
      </c>
      <c r="C24" s="31" t="s">
        <v>68</v>
      </c>
      <c r="D24" s="33"/>
      <c r="G24" s="37"/>
      <c r="H24" s="37"/>
      <c r="I24" s="37"/>
    </row>
    <row r="25" spans="1:9" ht="13.5" thickBot="1" x14ac:dyDescent="0.25">
      <c r="D25" s="46" t="s">
        <v>376</v>
      </c>
      <c r="E25" s="10" t="s">
        <v>79</v>
      </c>
      <c r="F25" s="39"/>
      <c r="G25" s="36"/>
      <c r="H25" s="37"/>
      <c r="I25" s="37"/>
    </row>
    <row r="26" spans="1:9" ht="13.5" thickBot="1" x14ac:dyDescent="0.25">
      <c r="B26" s="32"/>
      <c r="D26" s="46" t="s">
        <v>377</v>
      </c>
      <c r="E26" s="73" t="s">
        <v>378</v>
      </c>
      <c r="F26" s="39"/>
      <c r="G26" s="36"/>
      <c r="H26" s="37"/>
      <c r="I26" s="37"/>
    </row>
    <row r="27" spans="1:9" ht="26.25" thickBot="1" x14ac:dyDescent="0.25">
      <c r="B27" s="32"/>
      <c r="D27"/>
      <c r="E27" s="11" t="s">
        <v>81</v>
      </c>
      <c r="F27" s="39"/>
      <c r="G27" s="36"/>
      <c r="H27" s="37"/>
      <c r="I27" s="37"/>
    </row>
    <row r="28" spans="1:9" ht="15.75" thickBot="1" x14ac:dyDescent="0.3">
      <c r="B28" s="46" t="s">
        <v>380</v>
      </c>
      <c r="C28" s="31" t="s">
        <v>379</v>
      </c>
      <c r="D28" s="33"/>
      <c r="G28" s="37"/>
      <c r="H28" s="37"/>
      <c r="I28" s="37"/>
    </row>
    <row r="29" spans="1:9" ht="13.5" thickBot="1" x14ac:dyDescent="0.25">
      <c r="B29" s="32"/>
      <c r="D29" s="46" t="s">
        <v>376</v>
      </c>
      <c r="E29" s="10" t="s">
        <v>79</v>
      </c>
      <c r="F29" s="39"/>
      <c r="G29" s="36"/>
      <c r="H29" s="37"/>
      <c r="I29" s="37"/>
    </row>
    <row r="30" spans="1:9" ht="26.25" thickBot="1" x14ac:dyDescent="0.25">
      <c r="B30" s="32"/>
      <c r="D30" s="46" t="s">
        <v>377</v>
      </c>
      <c r="E30" s="11" t="s">
        <v>80</v>
      </c>
      <c r="F30" s="39"/>
      <c r="G30" s="36"/>
      <c r="H30" s="37"/>
      <c r="I30" s="37"/>
    </row>
    <row r="31" spans="1:9" ht="26.25" thickBot="1" x14ac:dyDescent="0.25">
      <c r="B31" s="32"/>
      <c r="D31"/>
      <c r="E31" s="11" t="s">
        <v>81</v>
      </c>
      <c r="F31" s="39"/>
      <c r="G31" s="36"/>
      <c r="H31" s="37"/>
      <c r="I31" s="37"/>
    </row>
    <row r="32" spans="1:9" ht="15.75" thickBot="1" x14ac:dyDescent="0.3">
      <c r="B32" s="46" t="s">
        <v>381</v>
      </c>
      <c r="C32" s="31" t="s">
        <v>69</v>
      </c>
      <c r="D32" s="33"/>
      <c r="G32" s="37"/>
      <c r="H32" s="37"/>
      <c r="I32" s="37"/>
    </row>
    <row r="33" spans="2:9" ht="13.5" thickBot="1" x14ac:dyDescent="0.25">
      <c r="B33" s="32"/>
      <c r="D33" s="46" t="s">
        <v>376</v>
      </c>
      <c r="E33" s="10" t="s">
        <v>79</v>
      </c>
      <c r="F33" s="39"/>
      <c r="G33" s="36"/>
      <c r="H33" s="37"/>
      <c r="I33" s="37"/>
    </row>
    <row r="34" spans="2:9" ht="26.25" thickBot="1" x14ac:dyDescent="0.25">
      <c r="B34" s="32"/>
      <c r="D34" s="46" t="s">
        <v>377</v>
      </c>
      <c r="E34" s="11" t="s">
        <v>80</v>
      </c>
      <c r="F34" s="39"/>
      <c r="G34" s="36"/>
      <c r="H34" s="37"/>
      <c r="I34" s="37"/>
    </row>
    <row r="35" spans="2:9" ht="26.25" thickBot="1" x14ac:dyDescent="0.25">
      <c r="B35" s="32"/>
      <c r="D35"/>
      <c r="E35" s="11" t="s">
        <v>81</v>
      </c>
      <c r="F35" s="39"/>
      <c r="G35" s="36"/>
      <c r="H35" s="37"/>
      <c r="I35" s="37"/>
    </row>
  </sheetData>
  <sheetProtection password="CF71" sheet="1" objects="1" scenarios="1" selectLockedCells="1"/>
  <mergeCells count="2">
    <mergeCell ref="B2:E2"/>
    <mergeCell ref="F1:I1"/>
  </mergeCells>
  <phoneticPr fontId="1" type="noConversion"/>
  <conditionalFormatting sqref="E4 G4:G7 G9:G12 G14:G17 G19:G23 G25:G27 G29:G31 G33:G35">
    <cfRule type="expression" dxfId="96" priority="1" stopIfTrue="1">
      <formula>$F$4=T(x)</formula>
    </cfRule>
  </conditionalFormatting>
  <conditionalFormatting sqref="F4:F7 F9:F12 F14:F17 F19:F23 F25:F27 F29:F31 F33:F35">
    <cfRule type="cellIs" dxfId="95" priority="2" stopIfTrue="1" operator="equal">
      <formula>"x"</formula>
    </cfRule>
  </conditionalFormatting>
  <dataValidations count="1">
    <dataValidation type="list" allowBlank="1" showDropDown="1" showInputMessage="1" showErrorMessage="1" sqref="F4:F7 F33:F35 F29:F31 F9:F12 F14:F17 F19:F23 F25:F27">
      <formula1>"x"</formula1>
    </dataValidation>
  </dataValidations>
  <pageMargins left="0.23622047244094491" right="0.23622047244094491" top="0.74803149606299213" bottom="0.74803149606299213" header="0.31496062992125984" footer="0.31496062992125984"/>
  <pageSetup paperSize="9" scale="73" orientation="landscape" horizontalDpi="4294967292" r:id="rId1"/>
  <headerFooter alignWithMargins="0">
    <oddFooter>&amp;C&amp;F&amp;R&amp;D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47"/>
    <pageSetUpPr fitToPage="1"/>
  </sheetPr>
  <dimension ref="A1:Q33"/>
  <sheetViews>
    <sheetView zoomScale="90" zoomScaleNormal="90" workbookViewId="0">
      <selection activeCell="D5" sqref="D5"/>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29" customWidth="1"/>
    <col min="6" max="6" width="4.42578125" customWidth="1"/>
    <col min="7" max="9" width="3.7109375" customWidth="1"/>
    <col min="10" max="10" width="7.42578125" customWidth="1"/>
    <col min="11" max="11" width="6.5703125" customWidth="1"/>
  </cols>
  <sheetData>
    <row r="1" spans="1:17" ht="57" thickBot="1" x14ac:dyDescent="0.25">
      <c r="B1" s="14" t="s">
        <v>46</v>
      </c>
      <c r="D1" s="15" t="s">
        <v>12</v>
      </c>
      <c r="E1" s="28" t="s">
        <v>122</v>
      </c>
      <c r="F1" s="186" t="s">
        <v>127</v>
      </c>
      <c r="G1" s="187"/>
      <c r="H1" s="187"/>
      <c r="I1" s="188"/>
      <c r="J1" s="20" t="s">
        <v>11</v>
      </c>
      <c r="L1" s="16" t="s">
        <v>40</v>
      </c>
      <c r="M1" s="17" t="s">
        <v>90</v>
      </c>
      <c r="N1" s="18" t="s">
        <v>10</v>
      </c>
      <c r="P1" s="29" t="s">
        <v>39</v>
      </c>
      <c r="Q1" s="62" t="s">
        <v>114</v>
      </c>
    </row>
    <row r="2" spans="1:17" ht="18.75" thickBot="1" x14ac:dyDescent="0.3">
      <c r="A2" s="45" t="s">
        <v>120</v>
      </c>
      <c r="B2" s="4" t="s">
        <v>0</v>
      </c>
      <c r="F2" s="9">
        <v>2</v>
      </c>
      <c r="G2" s="9">
        <v>4</v>
      </c>
      <c r="H2" s="9">
        <v>6</v>
      </c>
      <c r="I2" s="9">
        <v>10</v>
      </c>
      <c r="J2" s="9">
        <v>2.5</v>
      </c>
      <c r="L2" s="7">
        <f>SUM(J4:J27)</f>
        <v>0</v>
      </c>
      <c r="M2" s="6">
        <f>IF(L2&gt;=I2,4,IF(L2&gt;=H2,3,IF(L2&gt;=G2,2,IF(L2&gt;=F2,1,0))))</f>
        <v>0</v>
      </c>
      <c r="N2" s="5">
        <f>M2*J2</f>
        <v>0</v>
      </c>
      <c r="P2" s="30">
        <f>Pflegegrad!D9</f>
        <v>0</v>
      </c>
      <c r="Q2" s="13">
        <f>Pflegegrad!E9</f>
        <v>0</v>
      </c>
    </row>
    <row r="3" spans="1:17" ht="15.75" thickBot="1" x14ac:dyDescent="0.3">
      <c r="B3" s="45" t="s">
        <v>121</v>
      </c>
      <c r="C3" s="3" t="s">
        <v>1</v>
      </c>
    </row>
    <row r="4" spans="1:17" ht="13.5" thickBot="1" x14ac:dyDescent="0.25">
      <c r="D4" s="45" t="s">
        <v>95</v>
      </c>
      <c r="E4" s="10" t="s">
        <v>4</v>
      </c>
      <c r="F4" s="86">
        <f>Bewertungen!D6</f>
        <v>0</v>
      </c>
      <c r="G4" s="36">
        <f>IF(F4="x",1,0)</f>
        <v>0</v>
      </c>
      <c r="H4" s="37">
        <v>0</v>
      </c>
      <c r="I4" s="37">
        <f>G4*H4</f>
        <v>0</v>
      </c>
      <c r="J4" s="69"/>
    </row>
    <row r="5" spans="1:17" ht="13.5" thickBot="1" x14ac:dyDescent="0.25">
      <c r="D5" s="45" t="s">
        <v>96</v>
      </c>
      <c r="E5" s="10" t="s">
        <v>5</v>
      </c>
      <c r="F5" s="86">
        <f>Bewertungen!E6</f>
        <v>0</v>
      </c>
      <c r="G5" s="36">
        <f>IF(F5="x",1,0)</f>
        <v>0</v>
      </c>
      <c r="H5" s="37">
        <v>1</v>
      </c>
      <c r="I5" s="37">
        <f>G5*H5</f>
        <v>0</v>
      </c>
    </row>
    <row r="6" spans="1:17" ht="13.5" thickBot="1" x14ac:dyDescent="0.25">
      <c r="D6" s="45" t="s">
        <v>119</v>
      </c>
      <c r="E6" s="10" t="s">
        <v>3</v>
      </c>
      <c r="F6" s="86">
        <f>Bewertungen!F6</f>
        <v>0</v>
      </c>
      <c r="G6" s="36">
        <f>IF(F6="x",1,0)</f>
        <v>0</v>
      </c>
      <c r="H6" s="37">
        <v>2</v>
      </c>
      <c r="I6" s="37">
        <f>G6*H6</f>
        <v>0</v>
      </c>
    </row>
    <row r="7" spans="1:17" ht="13.5" thickBot="1" x14ac:dyDescent="0.25">
      <c r="D7" s="45" t="s">
        <v>128</v>
      </c>
      <c r="E7" s="10" t="s">
        <v>2</v>
      </c>
      <c r="F7" s="86">
        <f>Bewertungen!G6</f>
        <v>0</v>
      </c>
      <c r="G7" s="36">
        <f>IF(F7="x",1,0)</f>
        <v>0</v>
      </c>
      <c r="H7" s="37">
        <v>3</v>
      </c>
      <c r="I7" s="37">
        <f>G7*H7</f>
        <v>0</v>
      </c>
      <c r="J7" s="8">
        <f>SUM(I4:I7)</f>
        <v>0</v>
      </c>
    </row>
    <row r="8" spans="1:17" ht="15.75" thickBot="1" x14ac:dyDescent="0.3">
      <c r="B8" s="45" t="s">
        <v>129</v>
      </c>
      <c r="C8" s="3" t="s">
        <v>130</v>
      </c>
      <c r="G8" s="37"/>
      <c r="H8" s="37"/>
      <c r="I8" s="37"/>
    </row>
    <row r="9" spans="1:17" ht="13.5" thickBot="1" x14ac:dyDescent="0.25">
      <c r="D9" s="45" t="s">
        <v>131</v>
      </c>
      <c r="E9" s="10" t="s">
        <v>4</v>
      </c>
      <c r="F9" s="86">
        <f>Bewertungen!D7</f>
        <v>0</v>
      </c>
      <c r="G9" s="36">
        <f>IF(F9="x",1,0)</f>
        <v>0</v>
      </c>
      <c r="H9" s="37">
        <v>0</v>
      </c>
      <c r="I9" s="37">
        <f>G9*H9</f>
        <v>0</v>
      </c>
      <c r="J9" s="69"/>
    </row>
    <row r="10" spans="1:17" ht="13.5" thickBot="1" x14ac:dyDescent="0.25">
      <c r="D10" s="45" t="s">
        <v>132</v>
      </c>
      <c r="E10" s="10" t="s">
        <v>5</v>
      </c>
      <c r="F10" s="86">
        <f>Bewertungen!E7</f>
        <v>0</v>
      </c>
      <c r="G10" s="36">
        <f>IF(F10="x",1,0)</f>
        <v>0</v>
      </c>
      <c r="H10" s="37">
        <v>1</v>
      </c>
      <c r="I10" s="37">
        <f>G10*H10</f>
        <v>0</v>
      </c>
    </row>
    <row r="11" spans="1:17" ht="13.5" thickBot="1" x14ac:dyDescent="0.25">
      <c r="D11" s="45" t="s">
        <v>133</v>
      </c>
      <c r="E11" s="10" t="s">
        <v>3</v>
      </c>
      <c r="F11" s="86">
        <f>Bewertungen!F7</f>
        <v>0</v>
      </c>
      <c r="G11" s="36">
        <f>IF(F11="x",1,0)</f>
        <v>0</v>
      </c>
      <c r="H11" s="37">
        <v>2</v>
      </c>
      <c r="I11" s="37">
        <f>G11*H11</f>
        <v>0</v>
      </c>
      <c r="L11" s="80"/>
      <c r="M11" s="81"/>
      <c r="N11" s="81"/>
      <c r="O11" s="81"/>
      <c r="P11" s="81"/>
      <c r="Q11" s="81"/>
    </row>
    <row r="12" spans="1:17" ht="13.5" thickBot="1" x14ac:dyDescent="0.25">
      <c r="D12" s="45" t="s">
        <v>134</v>
      </c>
      <c r="E12" s="10" t="s">
        <v>2</v>
      </c>
      <c r="F12" s="86">
        <f>Bewertungen!G7</f>
        <v>0</v>
      </c>
      <c r="G12" s="36">
        <f>IF(F12="x",1,0)</f>
        <v>0</v>
      </c>
      <c r="H12" s="37">
        <v>3</v>
      </c>
      <c r="I12" s="37">
        <f>G12*H12</f>
        <v>0</v>
      </c>
      <c r="J12" s="8">
        <f>SUM(I9:I12)</f>
        <v>0</v>
      </c>
      <c r="L12" s="82" t="s">
        <v>610</v>
      </c>
      <c r="M12" s="81"/>
      <c r="N12" s="81"/>
      <c r="O12" s="81"/>
      <c r="P12" s="81"/>
      <c r="Q12" s="81"/>
    </row>
    <row r="13" spans="1:17" ht="15.75" thickBot="1" x14ac:dyDescent="0.3">
      <c r="B13" s="45" t="s">
        <v>136</v>
      </c>
      <c r="C13" s="3" t="s">
        <v>135</v>
      </c>
      <c r="G13" s="37"/>
      <c r="H13" s="37"/>
      <c r="I13" s="37"/>
      <c r="L13" s="80" t="s">
        <v>611</v>
      </c>
      <c r="M13" s="81"/>
      <c r="N13" s="81"/>
      <c r="O13" s="81"/>
      <c r="P13" s="81"/>
      <c r="Q13" s="81"/>
    </row>
    <row r="14" spans="1:17" ht="13.5" thickBot="1" x14ac:dyDescent="0.25">
      <c r="D14" s="46" t="s">
        <v>97</v>
      </c>
      <c r="E14" s="10" t="s">
        <v>4</v>
      </c>
      <c r="F14" s="86">
        <f>Bewertungen!D8</f>
        <v>0</v>
      </c>
      <c r="G14" s="36">
        <f>IF(F14="x",1,0)</f>
        <v>0</v>
      </c>
      <c r="H14" s="37">
        <v>0</v>
      </c>
      <c r="I14" s="37">
        <f>G14*H14</f>
        <v>0</v>
      </c>
      <c r="J14" s="69"/>
      <c r="L14" s="80"/>
      <c r="M14" s="81"/>
      <c r="N14" s="81"/>
      <c r="O14" s="81"/>
      <c r="P14" s="81"/>
      <c r="Q14" s="81"/>
    </row>
    <row r="15" spans="1:17" ht="13.5" thickBot="1" x14ac:dyDescent="0.25">
      <c r="D15" s="45" t="s">
        <v>98</v>
      </c>
      <c r="E15" s="10" t="s">
        <v>5</v>
      </c>
      <c r="F15" s="86">
        <f>Bewertungen!E8</f>
        <v>0</v>
      </c>
      <c r="G15" s="36">
        <f>IF(F15="x",1,0)</f>
        <v>0</v>
      </c>
      <c r="H15" s="37">
        <v>1</v>
      </c>
      <c r="I15" s="37">
        <f>G15*H15</f>
        <v>0</v>
      </c>
      <c r="L15" s="80" t="s">
        <v>612</v>
      </c>
      <c r="M15" s="81"/>
      <c r="N15" s="81"/>
      <c r="O15" s="81"/>
      <c r="P15" s="81"/>
      <c r="Q15" s="81"/>
    </row>
    <row r="16" spans="1:17" ht="13.5" thickBot="1" x14ac:dyDescent="0.25">
      <c r="B16" s="38"/>
      <c r="D16" s="45" t="s">
        <v>99</v>
      </c>
      <c r="E16" s="10" t="s">
        <v>3</v>
      </c>
      <c r="F16" s="86">
        <f>Bewertungen!F8</f>
        <v>0</v>
      </c>
      <c r="G16" s="36">
        <f>IF(F16="x",1,0)</f>
        <v>0</v>
      </c>
      <c r="H16" s="37">
        <v>2</v>
      </c>
      <c r="I16" s="37">
        <f>G16*H16</f>
        <v>0</v>
      </c>
    </row>
    <row r="17" spans="2:10" ht="13.5" thickBot="1" x14ac:dyDescent="0.25">
      <c r="D17" s="45" t="s">
        <v>8</v>
      </c>
      <c r="E17" s="10" t="s">
        <v>2</v>
      </c>
      <c r="F17" s="86">
        <f>Bewertungen!G8</f>
        <v>0</v>
      </c>
      <c r="G17" s="36">
        <f>IF(F17="x",1,0)</f>
        <v>0</v>
      </c>
      <c r="H17" s="37">
        <v>3</v>
      </c>
      <c r="I17" s="37">
        <f>G17*H17</f>
        <v>0</v>
      </c>
      <c r="J17" s="8">
        <f>SUM(I14:I17)</f>
        <v>0</v>
      </c>
    </row>
    <row r="18" spans="2:10" ht="15.75" thickBot="1" x14ac:dyDescent="0.3">
      <c r="B18" s="45" t="s">
        <v>137</v>
      </c>
      <c r="C18" s="3" t="s">
        <v>6</v>
      </c>
      <c r="F18" s="41"/>
      <c r="G18" s="37"/>
      <c r="H18" s="37"/>
      <c r="I18" s="37"/>
    </row>
    <row r="19" spans="2:10" ht="13.5" thickBot="1" x14ac:dyDescent="0.25">
      <c r="D19" s="45" t="s">
        <v>138</v>
      </c>
      <c r="E19" s="10" t="s">
        <v>4</v>
      </c>
      <c r="F19" s="86">
        <f>Bewertungen!D9</f>
        <v>0</v>
      </c>
      <c r="G19" s="36">
        <f>IF(F19="x",1,0)</f>
        <v>0</v>
      </c>
      <c r="H19" s="37">
        <v>0</v>
      </c>
      <c r="I19" s="37">
        <f>G19*H19</f>
        <v>0</v>
      </c>
      <c r="J19" s="69"/>
    </row>
    <row r="20" spans="2:10" ht="13.5" thickBot="1" x14ac:dyDescent="0.25">
      <c r="D20" s="46" t="s">
        <v>139</v>
      </c>
      <c r="E20" s="10" t="s">
        <v>5</v>
      </c>
      <c r="F20" s="86">
        <f>Bewertungen!E9</f>
        <v>0</v>
      </c>
      <c r="G20" s="36">
        <f>IF(F20="x",1,0)</f>
        <v>0</v>
      </c>
      <c r="H20" s="37">
        <v>1</v>
      </c>
      <c r="I20" s="37">
        <f>G20*H20</f>
        <v>0</v>
      </c>
    </row>
    <row r="21" spans="2:10" ht="13.5" thickBot="1" x14ac:dyDescent="0.25">
      <c r="D21" s="45" t="s">
        <v>140</v>
      </c>
      <c r="E21" s="10" t="s">
        <v>3</v>
      </c>
      <c r="F21" s="86">
        <f>Bewertungen!F9</f>
        <v>0</v>
      </c>
      <c r="G21" s="36">
        <f>IF(F21="x",1,0)</f>
        <v>0</v>
      </c>
      <c r="H21" s="37">
        <v>2</v>
      </c>
      <c r="I21" s="37">
        <f>G21*H21</f>
        <v>0</v>
      </c>
    </row>
    <row r="22" spans="2:10" ht="13.5" thickBot="1" x14ac:dyDescent="0.25">
      <c r="D22" s="45" t="s">
        <v>141</v>
      </c>
      <c r="E22" s="10" t="s">
        <v>2</v>
      </c>
      <c r="F22" s="86">
        <f>Bewertungen!G9</f>
        <v>0</v>
      </c>
      <c r="G22" s="36">
        <f>IF(F22="x",1,0)</f>
        <v>0</v>
      </c>
      <c r="H22" s="37">
        <v>3</v>
      </c>
      <c r="I22" s="37">
        <f>G22*H22</f>
        <v>0</v>
      </c>
      <c r="J22" s="8">
        <f>SUM(I19:I22)</f>
        <v>0</v>
      </c>
    </row>
    <row r="23" spans="2:10" ht="15.75" thickBot="1" x14ac:dyDescent="0.3">
      <c r="B23" s="45" t="s">
        <v>142</v>
      </c>
      <c r="C23" s="3" t="s">
        <v>7</v>
      </c>
      <c r="G23" s="37"/>
      <c r="H23" s="37"/>
      <c r="I23" s="37"/>
    </row>
    <row r="24" spans="2:10" ht="13.5" thickBot="1" x14ac:dyDescent="0.25">
      <c r="D24" s="45" t="s">
        <v>143</v>
      </c>
      <c r="E24" s="10" t="s">
        <v>4</v>
      </c>
      <c r="F24" s="86">
        <f>Bewertungen!D10</f>
        <v>0</v>
      </c>
      <c r="G24" s="36">
        <f>IF(F24="x",1,0)</f>
        <v>0</v>
      </c>
      <c r="H24" s="37">
        <v>0</v>
      </c>
      <c r="I24" s="37">
        <f>G24*H24</f>
        <v>0</v>
      </c>
      <c r="J24" s="69"/>
    </row>
    <row r="25" spans="2:10" ht="13.5" thickBot="1" x14ac:dyDescent="0.25">
      <c r="D25" s="45" t="s">
        <v>100</v>
      </c>
      <c r="E25" s="10" t="s">
        <v>5</v>
      </c>
      <c r="F25" s="86">
        <f>Bewertungen!E10</f>
        <v>0</v>
      </c>
      <c r="G25" s="36">
        <f>IF(F25="x",1,0)</f>
        <v>0</v>
      </c>
      <c r="H25" s="37">
        <v>1</v>
      </c>
      <c r="I25" s="37">
        <f>G25*H25</f>
        <v>0</v>
      </c>
    </row>
    <row r="26" spans="2:10" ht="13.5" thickBot="1" x14ac:dyDescent="0.25">
      <c r="D26" s="45" t="s">
        <v>101</v>
      </c>
      <c r="E26" s="10" t="s">
        <v>3</v>
      </c>
      <c r="F26" s="86">
        <f>Bewertungen!F10</f>
        <v>0</v>
      </c>
      <c r="G26" s="36">
        <f>IF(F26="x",1,0)</f>
        <v>0</v>
      </c>
      <c r="H26" s="37">
        <v>2</v>
      </c>
      <c r="I26" s="37">
        <f>G26*H26</f>
        <v>0</v>
      </c>
    </row>
    <row r="27" spans="2:10" ht="13.5" thickBot="1" x14ac:dyDescent="0.25">
      <c r="D27" s="45" t="s">
        <v>9</v>
      </c>
      <c r="E27" s="10" t="s">
        <v>2</v>
      </c>
      <c r="F27" s="86">
        <f>Bewertungen!G10</f>
        <v>0</v>
      </c>
      <c r="G27" s="36">
        <f>IF(F27="x",1,0)</f>
        <v>0</v>
      </c>
      <c r="H27" s="37">
        <v>3</v>
      </c>
      <c r="I27" s="37">
        <f>G27*H27</f>
        <v>0</v>
      </c>
      <c r="J27" s="8">
        <f>SUM(I24:I27)</f>
        <v>0</v>
      </c>
    </row>
    <row r="29" spans="2:10" ht="15" x14ac:dyDescent="0.25">
      <c r="B29" s="45" t="s">
        <v>144</v>
      </c>
      <c r="C29" s="3" t="s">
        <v>123</v>
      </c>
    </row>
    <row r="30" spans="2:10" ht="15" x14ac:dyDescent="0.25">
      <c r="C30" s="3" t="s">
        <v>124</v>
      </c>
    </row>
    <row r="31" spans="2:10" x14ac:dyDescent="0.2">
      <c r="C31" s="69" t="s">
        <v>125</v>
      </c>
    </row>
    <row r="32" spans="2:10" x14ac:dyDescent="0.2">
      <c r="C32" s="69" t="s">
        <v>126</v>
      </c>
    </row>
    <row r="33" spans="4:4" x14ac:dyDescent="0.2">
      <c r="D33"/>
    </row>
  </sheetData>
  <sheetProtection password="CF71" sheet="1" objects="1" scenarios="1" selectLockedCells="1"/>
  <mergeCells count="1">
    <mergeCell ref="F1:I1"/>
  </mergeCells>
  <phoneticPr fontId="1" type="noConversion"/>
  <conditionalFormatting sqref="E4 G4:G7 G9:G12 G14:G17 G19:G22 G24:G27">
    <cfRule type="expression" dxfId="94" priority="8" stopIfTrue="1">
      <formula>$F$4=T(x)</formula>
    </cfRule>
  </conditionalFormatting>
  <conditionalFormatting sqref="F4:F7">
    <cfRule type="cellIs" dxfId="93" priority="6" stopIfTrue="1" operator="equal">
      <formula>"x"</formula>
    </cfRule>
  </conditionalFormatting>
  <conditionalFormatting sqref="F9:F12">
    <cfRule type="cellIs" dxfId="92" priority="4" stopIfTrue="1" operator="equal">
      <formula>"x"</formula>
    </cfRule>
  </conditionalFormatting>
  <conditionalFormatting sqref="F14:F17">
    <cfRule type="cellIs" dxfId="91" priority="3" stopIfTrue="1" operator="equal">
      <formula>"x"</formula>
    </cfRule>
  </conditionalFormatting>
  <conditionalFormatting sqref="F19:F22">
    <cfRule type="cellIs" dxfId="90" priority="2" stopIfTrue="1" operator="equal">
      <formula>"x"</formula>
    </cfRule>
  </conditionalFormatting>
  <conditionalFormatting sqref="F24:F27">
    <cfRule type="cellIs" dxfId="89" priority="1" stopIfTrue="1" operator="equal">
      <formula>"x"</formula>
    </cfRule>
  </conditionalFormatting>
  <pageMargins left="0.23622047244094491" right="0.23622047244094491" top="0.55118110236220474" bottom="0.55118110236220474" header="0.31496062992125984" footer="0.31496062992125984"/>
  <pageSetup paperSize="9" fitToHeight="0" orientation="landscape" horizontalDpi="4294967292" r:id="rId1"/>
  <headerFooter alignWithMargins="0">
    <oddFooter>&amp;C&amp;F&amp;R&amp;D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7"/>
    <pageSetUpPr fitToPage="1"/>
  </sheetPr>
  <dimension ref="A1:Q57"/>
  <sheetViews>
    <sheetView zoomScale="90" zoomScaleNormal="90" workbookViewId="0">
      <selection activeCell="D25" sqref="D25"/>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2"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37.5" customHeight="1" thickBot="1" x14ac:dyDescent="0.3">
      <c r="A2" s="47" t="s">
        <v>145</v>
      </c>
      <c r="B2" s="183" t="s">
        <v>13</v>
      </c>
      <c r="C2" s="184"/>
      <c r="D2" s="184"/>
      <c r="E2" s="185"/>
      <c r="F2" s="9">
        <v>2</v>
      </c>
      <c r="G2" s="9">
        <v>6</v>
      </c>
      <c r="H2" s="9">
        <v>11</v>
      </c>
      <c r="I2" s="9">
        <v>17</v>
      </c>
      <c r="J2" s="9">
        <v>3.75</v>
      </c>
      <c r="L2" s="7">
        <f>SUM(J4:J57)</f>
        <v>0</v>
      </c>
      <c r="M2" s="6">
        <f>IF(L2&gt;=I2,4,IF(L2&gt;=H2,3,IF(L2&gt;=G2,2,IF(L2&gt;=F2,1,0))))</f>
        <v>0</v>
      </c>
      <c r="N2" s="5">
        <f>M2*J2</f>
        <v>0</v>
      </c>
      <c r="P2" s="30">
        <f>Pflegegrad!D9</f>
        <v>0</v>
      </c>
      <c r="Q2" s="13">
        <f>Pflegegrad!E9</f>
        <v>0</v>
      </c>
    </row>
    <row r="3" spans="1:17" ht="15.75" thickBot="1" x14ac:dyDescent="0.3">
      <c r="B3" s="47" t="s">
        <v>147</v>
      </c>
      <c r="C3" s="3" t="s">
        <v>146</v>
      </c>
    </row>
    <row r="4" spans="1:17" ht="13.5" thickBot="1" x14ac:dyDescent="0.25">
      <c r="D4" s="46" t="s">
        <v>148</v>
      </c>
      <c r="E4" s="10" t="s">
        <v>14</v>
      </c>
      <c r="F4" s="86">
        <f>Bewertungen!D18</f>
        <v>0</v>
      </c>
      <c r="G4" s="36">
        <f>IF(F4="x",1,0)</f>
        <v>0</v>
      </c>
      <c r="H4" s="37">
        <v>0</v>
      </c>
      <c r="I4" s="37">
        <f>G4*H4</f>
        <v>0</v>
      </c>
      <c r="J4" s="69"/>
    </row>
    <row r="5" spans="1:17" ht="13.5" thickBot="1" x14ac:dyDescent="0.25">
      <c r="D5" s="46" t="s">
        <v>149</v>
      </c>
      <c r="E5" s="10" t="s">
        <v>15</v>
      </c>
      <c r="F5" s="86">
        <f>Bewertungen!E18</f>
        <v>0</v>
      </c>
      <c r="G5" s="36">
        <f>IF(F5="x",1,0)</f>
        <v>0</v>
      </c>
      <c r="H5" s="37">
        <v>1</v>
      </c>
      <c r="I5" s="37">
        <f>G5*H5</f>
        <v>0</v>
      </c>
    </row>
    <row r="6" spans="1:17" ht="13.5" thickBot="1" x14ac:dyDescent="0.25">
      <c r="D6" s="46" t="s">
        <v>150</v>
      </c>
      <c r="E6" s="10" t="s">
        <v>16</v>
      </c>
      <c r="F6" s="86">
        <f>Bewertungen!F18</f>
        <v>0</v>
      </c>
      <c r="G6" s="36">
        <f>IF(F6="x",1,0)</f>
        <v>0</v>
      </c>
      <c r="H6" s="37">
        <v>2</v>
      </c>
      <c r="I6" s="37">
        <f>G6*H6</f>
        <v>0</v>
      </c>
    </row>
    <row r="7" spans="1:17" ht="13.5" thickBot="1" x14ac:dyDescent="0.25">
      <c r="D7" s="45" t="s">
        <v>151</v>
      </c>
      <c r="E7" s="10" t="s">
        <v>17</v>
      </c>
      <c r="F7" s="86">
        <f>Bewertungen!G18</f>
        <v>0</v>
      </c>
      <c r="G7" s="36">
        <f>IF(F7="x",1,0)</f>
        <v>0</v>
      </c>
      <c r="H7" s="37">
        <v>3</v>
      </c>
      <c r="I7" s="37">
        <f>G7*H7</f>
        <v>0</v>
      </c>
      <c r="J7" s="8">
        <f>SUM(I4:I7)</f>
        <v>0</v>
      </c>
    </row>
    <row r="8" spans="1:17" ht="15.75" thickBot="1" x14ac:dyDescent="0.3">
      <c r="B8" s="47" t="s">
        <v>152</v>
      </c>
      <c r="C8" s="3" t="s">
        <v>18</v>
      </c>
      <c r="G8" s="37"/>
      <c r="H8" s="37"/>
      <c r="I8" s="37"/>
    </row>
    <row r="9" spans="1:17" ht="13.5" thickBot="1" x14ac:dyDescent="0.25">
      <c r="D9" s="46" t="s">
        <v>153</v>
      </c>
      <c r="E9" s="10" t="s">
        <v>14</v>
      </c>
      <c r="F9" s="86">
        <f>Bewertungen!D19</f>
        <v>0</v>
      </c>
      <c r="G9" s="36">
        <f>IF(F9="x",1,0)</f>
        <v>0</v>
      </c>
      <c r="H9" s="37">
        <v>0</v>
      </c>
      <c r="I9" s="37">
        <f>G9*H9</f>
        <v>0</v>
      </c>
      <c r="J9" s="69"/>
    </row>
    <row r="10" spans="1:17" ht="13.5" thickBot="1" x14ac:dyDescent="0.25">
      <c r="D10" s="46" t="s">
        <v>154</v>
      </c>
      <c r="E10" s="10" t="s">
        <v>15</v>
      </c>
      <c r="F10" s="86">
        <f>Bewertungen!E19</f>
        <v>0</v>
      </c>
      <c r="G10" s="36">
        <f>IF(F10="x",1,0)</f>
        <v>0</v>
      </c>
      <c r="H10" s="37">
        <v>1</v>
      </c>
      <c r="I10" s="37">
        <f>G10*H10</f>
        <v>0</v>
      </c>
    </row>
    <row r="11" spans="1:17" ht="13.5" thickBot="1" x14ac:dyDescent="0.25">
      <c r="D11" s="46" t="s">
        <v>155</v>
      </c>
      <c r="E11" s="10" t="s">
        <v>16</v>
      </c>
      <c r="F11" s="86">
        <f>Bewertungen!F19</f>
        <v>0</v>
      </c>
      <c r="G11" s="36">
        <f>IF(F11="x",1,0)</f>
        <v>0</v>
      </c>
      <c r="H11" s="37">
        <v>2</v>
      </c>
      <c r="I11" s="37">
        <f>G11*H11</f>
        <v>0</v>
      </c>
      <c r="L11" s="80"/>
      <c r="M11" s="81"/>
      <c r="N11" s="81"/>
      <c r="O11" s="81"/>
      <c r="P11" s="81"/>
      <c r="Q11" s="81"/>
    </row>
    <row r="12" spans="1:17" ht="13.5" thickBot="1" x14ac:dyDescent="0.25">
      <c r="D12" s="46" t="s">
        <v>156</v>
      </c>
      <c r="E12" s="10" t="s">
        <v>17</v>
      </c>
      <c r="F12" s="86">
        <f>Bewertungen!G19</f>
        <v>0</v>
      </c>
      <c r="G12" s="36">
        <f>IF(F12="x",1,0)</f>
        <v>0</v>
      </c>
      <c r="H12" s="37">
        <v>3</v>
      </c>
      <c r="I12" s="37">
        <f>G12*H12</f>
        <v>0</v>
      </c>
      <c r="J12" s="8">
        <f>SUM(I9:I12)</f>
        <v>0</v>
      </c>
      <c r="L12" s="82" t="s">
        <v>610</v>
      </c>
      <c r="M12" s="81"/>
      <c r="N12" s="81"/>
      <c r="O12" s="81"/>
      <c r="P12" s="81"/>
      <c r="Q12" s="81"/>
    </row>
    <row r="13" spans="1:17" ht="15.75" thickBot="1" x14ac:dyDescent="0.3">
      <c r="B13" s="46" t="s">
        <v>102</v>
      </c>
      <c r="C13" s="3" t="s">
        <v>19</v>
      </c>
      <c r="G13" s="37"/>
      <c r="H13" s="37"/>
      <c r="I13" s="37"/>
      <c r="L13" s="80" t="s">
        <v>611</v>
      </c>
      <c r="M13" s="81"/>
      <c r="N13" s="81"/>
      <c r="O13" s="81"/>
      <c r="P13" s="81"/>
      <c r="Q13" s="81"/>
    </row>
    <row r="14" spans="1:17" ht="13.5" thickBot="1" x14ac:dyDescent="0.25">
      <c r="D14" s="45" t="s">
        <v>157</v>
      </c>
      <c r="E14" s="10" t="s">
        <v>14</v>
      </c>
      <c r="F14" s="86">
        <f>Bewertungen!D20</f>
        <v>0</v>
      </c>
      <c r="G14" s="36">
        <f>IF(F14="x",1,0)</f>
        <v>0</v>
      </c>
      <c r="H14" s="37">
        <v>0</v>
      </c>
      <c r="I14" s="37">
        <f>G14*H14</f>
        <v>0</v>
      </c>
      <c r="J14" s="69"/>
      <c r="L14" s="80"/>
      <c r="M14" s="81"/>
      <c r="N14" s="81"/>
      <c r="O14" s="81"/>
      <c r="P14" s="81"/>
      <c r="Q14" s="81"/>
    </row>
    <row r="15" spans="1:17" ht="13.5" thickBot="1" x14ac:dyDescent="0.25">
      <c r="D15" s="45" t="s">
        <v>158</v>
      </c>
      <c r="E15" s="10" t="s">
        <v>15</v>
      </c>
      <c r="F15" s="86">
        <f>Bewertungen!E20</f>
        <v>0</v>
      </c>
      <c r="G15" s="36">
        <f>IF(F15="x",1,0)</f>
        <v>0</v>
      </c>
      <c r="H15" s="37">
        <v>1</v>
      </c>
      <c r="I15" s="37">
        <f>G15*H15</f>
        <v>0</v>
      </c>
      <c r="L15" s="80" t="s">
        <v>612</v>
      </c>
      <c r="M15" s="81"/>
      <c r="N15" s="81"/>
      <c r="O15" s="81"/>
      <c r="P15" s="81"/>
      <c r="Q15" s="81"/>
    </row>
    <row r="16" spans="1:17" ht="13.5" thickBot="1" x14ac:dyDescent="0.25">
      <c r="D16" s="46" t="s">
        <v>159</v>
      </c>
      <c r="E16" s="10" t="s">
        <v>16</v>
      </c>
      <c r="F16" s="86">
        <f>Bewertungen!F20</f>
        <v>0</v>
      </c>
      <c r="G16" s="36">
        <f>IF(F16="x",1,0)</f>
        <v>0</v>
      </c>
      <c r="H16" s="37">
        <v>2</v>
      </c>
      <c r="I16" s="37">
        <f>G16*H16</f>
        <v>0</v>
      </c>
    </row>
    <row r="17" spans="2:10" ht="13.5" thickBot="1" x14ac:dyDescent="0.25">
      <c r="D17" s="45" t="s">
        <v>160</v>
      </c>
      <c r="E17" s="10" t="s">
        <v>17</v>
      </c>
      <c r="F17" s="86">
        <f>Bewertungen!G20</f>
        <v>0</v>
      </c>
      <c r="G17" s="36">
        <f>IF(F17="x",1,0)</f>
        <v>0</v>
      </c>
      <c r="H17" s="37">
        <v>3</v>
      </c>
      <c r="I17" s="37">
        <f>G17*H17</f>
        <v>0</v>
      </c>
      <c r="J17" s="8">
        <f>SUM(I14:I17)</f>
        <v>0</v>
      </c>
    </row>
    <row r="18" spans="2:10" ht="15.75" thickBot="1" x14ac:dyDescent="0.3">
      <c r="B18" s="46" t="s">
        <v>162</v>
      </c>
      <c r="C18" s="3" t="s">
        <v>161</v>
      </c>
      <c r="G18" s="37"/>
      <c r="H18" s="37"/>
      <c r="I18" s="37"/>
    </row>
    <row r="19" spans="2:10" ht="13.5" thickBot="1" x14ac:dyDescent="0.25">
      <c r="D19" s="46" t="s">
        <v>163</v>
      </c>
      <c r="E19" s="10" t="s">
        <v>14</v>
      </c>
      <c r="F19" s="86">
        <f>Bewertungen!D21</f>
        <v>0</v>
      </c>
      <c r="G19" s="36">
        <f>IF(F19="x",1,0)</f>
        <v>0</v>
      </c>
      <c r="H19" s="37">
        <v>0</v>
      </c>
      <c r="I19" s="37">
        <f>G19*H19</f>
        <v>0</v>
      </c>
      <c r="J19" s="69"/>
    </row>
    <row r="20" spans="2:10" ht="13.5" thickBot="1" x14ac:dyDescent="0.25">
      <c r="D20" s="46" t="s">
        <v>164</v>
      </c>
      <c r="E20" s="10" t="s">
        <v>15</v>
      </c>
      <c r="F20" s="86">
        <f>Bewertungen!E21</f>
        <v>0</v>
      </c>
      <c r="G20" s="36">
        <f>IF(F20="x",1,0)</f>
        <v>0</v>
      </c>
      <c r="H20" s="37">
        <v>1</v>
      </c>
      <c r="I20" s="37">
        <f>G20*H20</f>
        <v>0</v>
      </c>
    </row>
    <row r="21" spans="2:10" ht="13.5" thickBot="1" x14ac:dyDescent="0.25">
      <c r="D21" s="46" t="s">
        <v>165</v>
      </c>
      <c r="E21" s="10" t="s">
        <v>16</v>
      </c>
      <c r="F21" s="86">
        <f>Bewertungen!F21</f>
        <v>0</v>
      </c>
      <c r="G21" s="36">
        <f>IF(F21="x",1,0)</f>
        <v>0</v>
      </c>
      <c r="H21" s="37">
        <v>2</v>
      </c>
      <c r="I21" s="37">
        <f>G21*H21</f>
        <v>0</v>
      </c>
    </row>
    <row r="22" spans="2:10" ht="13.5" thickBot="1" x14ac:dyDescent="0.25">
      <c r="D22" s="46" t="s">
        <v>166</v>
      </c>
      <c r="E22" s="10" t="s">
        <v>17</v>
      </c>
      <c r="F22" s="86">
        <f>Bewertungen!G21</f>
        <v>0</v>
      </c>
      <c r="G22" s="36">
        <f>IF(F22="x",1,0)</f>
        <v>0</v>
      </c>
      <c r="H22" s="37">
        <v>3</v>
      </c>
      <c r="I22" s="37">
        <f>G22*H22</f>
        <v>0</v>
      </c>
      <c r="J22" s="8">
        <f>SUM(I19:I22)</f>
        <v>0</v>
      </c>
    </row>
    <row r="23" spans="2:10" ht="15.75" thickBot="1" x14ac:dyDescent="0.3">
      <c r="B23" s="46" t="s">
        <v>168</v>
      </c>
      <c r="C23" s="31" t="s">
        <v>167</v>
      </c>
      <c r="D23" s="33"/>
      <c r="G23" s="37"/>
      <c r="H23" s="37"/>
      <c r="I23" s="37"/>
    </row>
    <row r="24" spans="2:10" ht="13.5" thickBot="1" x14ac:dyDescent="0.25">
      <c r="D24" s="46" t="s">
        <v>169</v>
      </c>
      <c r="E24" s="10" t="s">
        <v>14</v>
      </c>
      <c r="F24" s="86">
        <f>Bewertungen!D22</f>
        <v>0</v>
      </c>
      <c r="G24" s="36">
        <f>IF(F24="x",1,0)</f>
        <v>0</v>
      </c>
      <c r="H24" s="37">
        <v>0</v>
      </c>
      <c r="I24" s="37">
        <f>G24*H24</f>
        <v>0</v>
      </c>
      <c r="J24" s="69"/>
    </row>
    <row r="25" spans="2:10" ht="13.5" thickBot="1" x14ac:dyDescent="0.25">
      <c r="D25" s="46" t="s">
        <v>170</v>
      </c>
      <c r="E25" s="10" t="s">
        <v>15</v>
      </c>
      <c r="F25" s="86">
        <f>Bewertungen!E22</f>
        <v>0</v>
      </c>
      <c r="G25" s="36">
        <f>IF(F25="x",1,0)</f>
        <v>0</v>
      </c>
      <c r="H25" s="37">
        <v>1</v>
      </c>
      <c r="I25" s="37">
        <f>G25*H25</f>
        <v>0</v>
      </c>
    </row>
    <row r="26" spans="2:10" ht="13.5" thickBot="1" x14ac:dyDescent="0.25">
      <c r="D26" s="46" t="s">
        <v>171</v>
      </c>
      <c r="E26" s="10" t="s">
        <v>16</v>
      </c>
      <c r="F26" s="86">
        <f>Bewertungen!F22</f>
        <v>0</v>
      </c>
      <c r="G26" s="36">
        <f>IF(F26="x",1,0)</f>
        <v>0</v>
      </c>
      <c r="H26" s="37">
        <v>2</v>
      </c>
      <c r="I26" s="37">
        <f>G26*H26</f>
        <v>0</v>
      </c>
    </row>
    <row r="27" spans="2:10" ht="13.5" thickBot="1" x14ac:dyDescent="0.25">
      <c r="D27" s="46" t="s">
        <v>172</v>
      </c>
      <c r="E27" s="10" t="s">
        <v>17</v>
      </c>
      <c r="F27" s="86">
        <f>Bewertungen!G22</f>
        <v>0</v>
      </c>
      <c r="G27" s="36">
        <f>IF(F27="x",1,0)</f>
        <v>0</v>
      </c>
      <c r="H27" s="37">
        <v>3</v>
      </c>
      <c r="I27" s="37">
        <f>G27*H27</f>
        <v>0</v>
      </c>
      <c r="J27" s="8">
        <f>SUM(I24:I27)</f>
        <v>0</v>
      </c>
    </row>
    <row r="28" spans="2:10" ht="15.75" thickBot="1" x14ac:dyDescent="0.3">
      <c r="B28" s="46" t="s">
        <v>174</v>
      </c>
      <c r="C28" s="31" t="s">
        <v>173</v>
      </c>
      <c r="D28" s="33"/>
      <c r="G28" s="37"/>
      <c r="H28" s="37"/>
      <c r="I28" s="37"/>
    </row>
    <row r="29" spans="2:10" ht="13.5" thickBot="1" x14ac:dyDescent="0.25">
      <c r="D29" s="46" t="s">
        <v>175</v>
      </c>
      <c r="E29" s="10" t="s">
        <v>14</v>
      </c>
      <c r="F29" s="86">
        <f>Bewertungen!D23</f>
        <v>0</v>
      </c>
      <c r="G29" s="36">
        <f>IF(F29="x",1,0)</f>
        <v>0</v>
      </c>
      <c r="H29" s="37">
        <v>0</v>
      </c>
      <c r="I29" s="37">
        <f>G29*H29</f>
        <v>0</v>
      </c>
      <c r="J29" s="69"/>
    </row>
    <row r="30" spans="2:10" ht="13.5" thickBot="1" x14ac:dyDescent="0.25">
      <c r="D30" s="46" t="s">
        <v>176</v>
      </c>
      <c r="E30" s="10" t="s">
        <v>15</v>
      </c>
      <c r="F30" s="86">
        <f>Bewertungen!E23</f>
        <v>0</v>
      </c>
      <c r="G30" s="36">
        <f>IF(F30="x",1,0)</f>
        <v>0</v>
      </c>
      <c r="H30" s="37">
        <v>1</v>
      </c>
      <c r="I30" s="37">
        <f>G30*H30</f>
        <v>0</v>
      </c>
    </row>
    <row r="31" spans="2:10" ht="13.5" thickBot="1" x14ac:dyDescent="0.25">
      <c r="D31" s="46" t="s">
        <v>177</v>
      </c>
      <c r="E31" s="10" t="s">
        <v>16</v>
      </c>
      <c r="F31" s="86">
        <f>Bewertungen!F23</f>
        <v>0</v>
      </c>
      <c r="G31" s="36">
        <f>IF(F31="x",1,0)</f>
        <v>0</v>
      </c>
      <c r="H31" s="37">
        <v>2</v>
      </c>
      <c r="I31" s="37">
        <f>G31*H31</f>
        <v>0</v>
      </c>
    </row>
    <row r="32" spans="2:10" ht="13.5" thickBot="1" x14ac:dyDescent="0.25">
      <c r="D32" s="46" t="s">
        <v>178</v>
      </c>
      <c r="E32" s="10" t="s">
        <v>17</v>
      </c>
      <c r="F32" s="86">
        <f>Bewertungen!G23</f>
        <v>0</v>
      </c>
      <c r="G32" s="36">
        <f>IF(F32="x",1,0)</f>
        <v>0</v>
      </c>
      <c r="H32" s="37">
        <v>3</v>
      </c>
      <c r="I32" s="37">
        <f>G32*H32</f>
        <v>0</v>
      </c>
      <c r="J32" s="8">
        <f>SUM(I29:I32)</f>
        <v>0</v>
      </c>
    </row>
    <row r="33" spans="2:10" ht="15.75" thickBot="1" x14ac:dyDescent="0.3">
      <c r="B33" s="46" t="s">
        <v>180</v>
      </c>
      <c r="C33" s="31" t="s">
        <v>179</v>
      </c>
      <c r="D33" s="33"/>
      <c r="G33" s="37"/>
      <c r="H33" s="37"/>
      <c r="I33" s="37"/>
    </row>
    <row r="34" spans="2:10" ht="13.5" thickBot="1" x14ac:dyDescent="0.25">
      <c r="D34" s="46" t="s">
        <v>181</v>
      </c>
      <c r="E34" s="10" t="s">
        <v>14</v>
      </c>
      <c r="F34" s="86">
        <f>Bewertungen!D24</f>
        <v>0</v>
      </c>
      <c r="G34" s="36">
        <f>IF(F34="x",1,0)</f>
        <v>0</v>
      </c>
      <c r="H34" s="37">
        <v>0</v>
      </c>
      <c r="I34" s="37">
        <f>G34*H34</f>
        <v>0</v>
      </c>
      <c r="J34" s="69"/>
    </row>
    <row r="35" spans="2:10" ht="13.5" thickBot="1" x14ac:dyDescent="0.25">
      <c r="D35" s="46" t="s">
        <v>183</v>
      </c>
      <c r="E35" s="10" t="s">
        <v>15</v>
      </c>
      <c r="F35" s="86">
        <f>Bewertungen!E24</f>
        <v>0</v>
      </c>
      <c r="G35" s="36">
        <f>IF(F35="x",1,0)</f>
        <v>0</v>
      </c>
      <c r="H35" s="37">
        <v>1</v>
      </c>
      <c r="I35" s="37">
        <f>G35*H35</f>
        <v>0</v>
      </c>
    </row>
    <row r="36" spans="2:10" ht="13.5" thickBot="1" x14ac:dyDescent="0.25">
      <c r="D36" s="46" t="s">
        <v>182</v>
      </c>
      <c r="E36" s="10" t="s">
        <v>16</v>
      </c>
      <c r="F36" s="86">
        <f>Bewertungen!F24</f>
        <v>0</v>
      </c>
      <c r="G36" s="36">
        <f>IF(F36="x",1,0)</f>
        <v>0</v>
      </c>
      <c r="H36" s="37">
        <v>2</v>
      </c>
      <c r="I36" s="37">
        <f>G36*H36</f>
        <v>0</v>
      </c>
    </row>
    <row r="37" spans="2:10" ht="13.5" thickBot="1" x14ac:dyDescent="0.25">
      <c r="D37" s="46" t="s">
        <v>184</v>
      </c>
      <c r="E37" s="10" t="s">
        <v>17</v>
      </c>
      <c r="F37" s="86">
        <f>Bewertungen!G24</f>
        <v>0</v>
      </c>
      <c r="G37" s="36">
        <f>IF(F37="x",1,0)</f>
        <v>0</v>
      </c>
      <c r="H37" s="37">
        <v>3</v>
      </c>
      <c r="I37" s="37">
        <f>G37*H37</f>
        <v>0</v>
      </c>
      <c r="J37" s="8">
        <f>SUM(I34:I37)</f>
        <v>0</v>
      </c>
    </row>
    <row r="38" spans="2:10" ht="15.75" thickBot="1" x14ac:dyDescent="0.3">
      <c r="B38" s="46" t="s">
        <v>186</v>
      </c>
      <c r="C38" s="31" t="s">
        <v>185</v>
      </c>
      <c r="D38" s="33"/>
      <c r="G38" s="37"/>
      <c r="H38" s="37"/>
      <c r="I38" s="37"/>
    </row>
    <row r="39" spans="2:10" ht="13.5" thickBot="1" x14ac:dyDescent="0.25">
      <c r="D39" s="46" t="s">
        <v>187</v>
      </c>
      <c r="E39" s="10" t="s">
        <v>14</v>
      </c>
      <c r="F39" s="86">
        <f>Bewertungen!D25</f>
        <v>0</v>
      </c>
      <c r="G39" s="36">
        <f>IF(F39="x",1,0)</f>
        <v>0</v>
      </c>
      <c r="H39" s="37">
        <v>0</v>
      </c>
      <c r="I39" s="37">
        <f>G39*H39</f>
        <v>0</v>
      </c>
      <c r="J39" s="69"/>
    </row>
    <row r="40" spans="2:10" ht="13.5" thickBot="1" x14ac:dyDescent="0.25">
      <c r="D40" s="46" t="s">
        <v>188</v>
      </c>
      <c r="E40" s="10" t="s">
        <v>15</v>
      </c>
      <c r="F40" s="86">
        <f>Bewertungen!E25</f>
        <v>0</v>
      </c>
      <c r="G40" s="36">
        <f>IF(F40="x",1,0)</f>
        <v>0</v>
      </c>
      <c r="H40" s="37">
        <v>1</v>
      </c>
      <c r="I40" s="37">
        <f>G40*H40</f>
        <v>0</v>
      </c>
    </row>
    <row r="41" spans="2:10" ht="13.5" thickBot="1" x14ac:dyDescent="0.25">
      <c r="D41" s="46" t="s">
        <v>189</v>
      </c>
      <c r="E41" s="10" t="s">
        <v>16</v>
      </c>
      <c r="F41" s="86">
        <f>Bewertungen!F25</f>
        <v>0</v>
      </c>
      <c r="G41" s="36">
        <f>IF(F41="x",1,0)</f>
        <v>0</v>
      </c>
      <c r="H41" s="37">
        <v>2</v>
      </c>
      <c r="I41" s="37">
        <f>G41*H41</f>
        <v>0</v>
      </c>
    </row>
    <row r="42" spans="2:10" ht="13.5" thickBot="1" x14ac:dyDescent="0.25">
      <c r="D42" s="46" t="s">
        <v>190</v>
      </c>
      <c r="E42" s="10" t="s">
        <v>17</v>
      </c>
      <c r="F42" s="86">
        <f>Bewertungen!G25</f>
        <v>0</v>
      </c>
      <c r="G42" s="36">
        <f>IF(F42="x",1,0)</f>
        <v>0</v>
      </c>
      <c r="H42" s="37">
        <v>3</v>
      </c>
      <c r="I42" s="37">
        <f>G42*H42</f>
        <v>0</v>
      </c>
      <c r="J42" s="8">
        <f>SUM(I39:I42)</f>
        <v>0</v>
      </c>
    </row>
    <row r="43" spans="2:10" ht="15.75" thickBot="1" x14ac:dyDescent="0.3">
      <c r="B43" s="46" t="s">
        <v>201</v>
      </c>
      <c r="C43" s="31" t="s">
        <v>191</v>
      </c>
      <c r="D43" s="33"/>
      <c r="G43" s="37"/>
      <c r="H43" s="37"/>
      <c r="I43" s="37"/>
    </row>
    <row r="44" spans="2:10" ht="13.5" thickBot="1" x14ac:dyDescent="0.25">
      <c r="D44" s="46" t="s">
        <v>192</v>
      </c>
      <c r="E44" s="10" t="s">
        <v>14</v>
      </c>
      <c r="F44" s="86">
        <f>Bewertungen!D26</f>
        <v>0</v>
      </c>
      <c r="G44" s="36">
        <f>IF(F44="x",1,0)</f>
        <v>0</v>
      </c>
      <c r="H44" s="37">
        <v>0</v>
      </c>
      <c r="I44" s="37">
        <f>G44*H44</f>
        <v>0</v>
      </c>
      <c r="J44" s="69"/>
    </row>
    <row r="45" spans="2:10" ht="13.5" thickBot="1" x14ac:dyDescent="0.25">
      <c r="D45" s="46" t="s">
        <v>193</v>
      </c>
      <c r="E45" s="10" t="s">
        <v>15</v>
      </c>
      <c r="F45" s="86">
        <f>Bewertungen!E26</f>
        <v>0</v>
      </c>
      <c r="G45" s="36">
        <f>IF(F45="x",1,0)</f>
        <v>0</v>
      </c>
      <c r="H45" s="37">
        <v>1</v>
      </c>
      <c r="I45" s="37">
        <f>G45*H45</f>
        <v>0</v>
      </c>
    </row>
    <row r="46" spans="2:10" ht="13.5" thickBot="1" x14ac:dyDescent="0.25">
      <c r="D46" s="46" t="s">
        <v>194</v>
      </c>
      <c r="E46" s="10" t="s">
        <v>16</v>
      </c>
      <c r="F46" s="86">
        <f>Bewertungen!F26</f>
        <v>0</v>
      </c>
      <c r="G46" s="36">
        <f>IF(F46="x",1,0)</f>
        <v>0</v>
      </c>
      <c r="H46" s="37">
        <v>2</v>
      </c>
      <c r="I46" s="37">
        <f>G46*H46</f>
        <v>0</v>
      </c>
    </row>
    <row r="47" spans="2:10" ht="13.5" thickBot="1" x14ac:dyDescent="0.25">
      <c r="D47" s="46" t="s">
        <v>195</v>
      </c>
      <c r="E47" s="10" t="s">
        <v>17</v>
      </c>
      <c r="F47" s="86">
        <f>Bewertungen!G26</f>
        <v>0</v>
      </c>
      <c r="G47" s="36">
        <f>IF(F47="x",1,0)</f>
        <v>0</v>
      </c>
      <c r="H47" s="37">
        <v>3</v>
      </c>
      <c r="I47" s="37">
        <f>G47*H47</f>
        <v>0</v>
      </c>
      <c r="J47" s="8">
        <f>SUM(I44:I47)</f>
        <v>0</v>
      </c>
    </row>
    <row r="48" spans="2:10" ht="15.75" thickBot="1" x14ac:dyDescent="0.3">
      <c r="B48" s="46" t="s">
        <v>202</v>
      </c>
      <c r="C48" s="31" t="s">
        <v>20</v>
      </c>
      <c r="D48" s="33"/>
      <c r="F48" s="41"/>
      <c r="G48" s="37"/>
      <c r="H48" s="37"/>
      <c r="I48" s="37"/>
    </row>
    <row r="49" spans="2:10" ht="13.5" thickBot="1" x14ac:dyDescent="0.25">
      <c r="D49" s="46" t="s">
        <v>196</v>
      </c>
      <c r="E49" s="10" t="s">
        <v>14</v>
      </c>
      <c r="F49" s="86">
        <f>Bewertungen!D27</f>
        <v>0</v>
      </c>
      <c r="G49" s="36">
        <f>IF(F49="x",1,0)</f>
        <v>0</v>
      </c>
      <c r="H49" s="37">
        <v>0</v>
      </c>
      <c r="I49" s="37">
        <f>G49*H49</f>
        <v>0</v>
      </c>
      <c r="J49" s="69"/>
    </row>
    <row r="50" spans="2:10" ht="13.5" thickBot="1" x14ac:dyDescent="0.25">
      <c r="D50" s="46" t="s">
        <v>197</v>
      </c>
      <c r="E50" s="10" t="s">
        <v>15</v>
      </c>
      <c r="F50" s="86">
        <f>Bewertungen!E27</f>
        <v>0</v>
      </c>
      <c r="G50" s="36">
        <f>IF(F50="x",1,0)</f>
        <v>0</v>
      </c>
      <c r="H50" s="37">
        <v>1</v>
      </c>
      <c r="I50" s="37">
        <f>G50*H50</f>
        <v>0</v>
      </c>
    </row>
    <row r="51" spans="2:10" ht="13.5" thickBot="1" x14ac:dyDescent="0.25">
      <c r="D51" s="46" t="s">
        <v>198</v>
      </c>
      <c r="E51" s="10" t="s">
        <v>16</v>
      </c>
      <c r="F51" s="86">
        <f>Bewertungen!F27</f>
        <v>0</v>
      </c>
      <c r="G51" s="36">
        <f>IF(F51="x",1,0)</f>
        <v>0</v>
      </c>
      <c r="H51" s="37">
        <v>2</v>
      </c>
      <c r="I51" s="37">
        <f>G51*H51</f>
        <v>0</v>
      </c>
    </row>
    <row r="52" spans="2:10" ht="13.5" thickBot="1" x14ac:dyDescent="0.25">
      <c r="D52" s="46" t="s">
        <v>199</v>
      </c>
      <c r="E52" s="10" t="s">
        <v>17</v>
      </c>
      <c r="F52" s="86">
        <f>Bewertungen!G27</f>
        <v>0</v>
      </c>
      <c r="G52" s="36">
        <f>IF(F52="x",1,0)</f>
        <v>0</v>
      </c>
      <c r="H52" s="37">
        <v>3</v>
      </c>
      <c r="I52" s="37">
        <f>G52*H52</f>
        <v>0</v>
      </c>
      <c r="J52" s="8">
        <f>SUM(I49:I52)</f>
        <v>0</v>
      </c>
    </row>
    <row r="53" spans="2:10" ht="15.75" thickBot="1" x14ac:dyDescent="0.3">
      <c r="B53" s="46" t="s">
        <v>203</v>
      </c>
      <c r="C53" s="31" t="s">
        <v>200</v>
      </c>
      <c r="D53" s="33"/>
      <c r="G53" s="37"/>
      <c r="H53" s="37"/>
      <c r="I53" s="37"/>
    </row>
    <row r="54" spans="2:10" ht="13.5" thickBot="1" x14ac:dyDescent="0.25">
      <c r="D54" s="46" t="s">
        <v>204</v>
      </c>
      <c r="E54" s="10" t="s">
        <v>14</v>
      </c>
      <c r="F54" s="86">
        <f>Bewertungen!D28</f>
        <v>0</v>
      </c>
      <c r="G54" s="36">
        <f>IF(F54="x",1,0)</f>
        <v>0</v>
      </c>
      <c r="H54" s="37">
        <v>0</v>
      </c>
      <c r="I54" s="37">
        <f>G54*H54</f>
        <v>0</v>
      </c>
      <c r="J54" s="69"/>
    </row>
    <row r="55" spans="2:10" ht="13.5" thickBot="1" x14ac:dyDescent="0.25">
      <c r="D55" s="46" t="s">
        <v>205</v>
      </c>
      <c r="E55" s="10" t="s">
        <v>15</v>
      </c>
      <c r="F55" s="86">
        <f>Bewertungen!E28</f>
        <v>0</v>
      </c>
      <c r="G55" s="36">
        <f>IF(F55="x",1,0)</f>
        <v>0</v>
      </c>
      <c r="H55" s="37">
        <v>1</v>
      </c>
      <c r="I55" s="37">
        <f>G55*H55</f>
        <v>0</v>
      </c>
    </row>
    <row r="56" spans="2:10" ht="13.5" thickBot="1" x14ac:dyDescent="0.25">
      <c r="D56" s="46" t="s">
        <v>206</v>
      </c>
      <c r="E56" s="10" t="s">
        <v>16</v>
      </c>
      <c r="F56" s="86">
        <f>Bewertungen!F28</f>
        <v>0</v>
      </c>
      <c r="G56" s="36">
        <f>IF(F56="x",1,0)</f>
        <v>0</v>
      </c>
      <c r="H56" s="37">
        <v>2</v>
      </c>
      <c r="I56" s="37">
        <f>G56*H56</f>
        <v>0</v>
      </c>
    </row>
    <row r="57" spans="2:10" ht="13.5" thickBot="1" x14ac:dyDescent="0.25">
      <c r="D57" s="46" t="s">
        <v>207</v>
      </c>
      <c r="E57" s="10" t="s">
        <v>17</v>
      </c>
      <c r="F57" s="86">
        <f>Bewertungen!G28</f>
        <v>0</v>
      </c>
      <c r="G57" s="36">
        <f>IF(F57="x",1,0)</f>
        <v>0</v>
      </c>
      <c r="H57" s="37">
        <v>3</v>
      </c>
      <c r="I57" s="37">
        <f>G57*H57</f>
        <v>0</v>
      </c>
      <c r="J57" s="8">
        <f>SUM(I54:I57)</f>
        <v>0</v>
      </c>
    </row>
  </sheetData>
  <sheetProtection password="CF71" sheet="1" objects="1" scenarios="1" selectLockedCells="1"/>
  <mergeCells count="2">
    <mergeCell ref="B2:E2"/>
    <mergeCell ref="F1:I1"/>
  </mergeCells>
  <phoneticPr fontId="1" type="noConversion"/>
  <conditionalFormatting sqref="E4 G4:G7 G9:G12 G14:G17 G19:G22 G24:G27 E9 E14 E19 E24 G29:G32 E29 G34:G37 E34 E54 E39 G44:G47 E44 G49:G52 E49 G54:G57 G39:G42">
    <cfRule type="expression" dxfId="88" priority="13" stopIfTrue="1">
      <formula>$F$4=T(x)</formula>
    </cfRule>
  </conditionalFormatting>
  <conditionalFormatting sqref="F4:F7">
    <cfRule type="cellIs" dxfId="87" priority="11" stopIfTrue="1" operator="equal">
      <formula>"x"</formula>
    </cfRule>
  </conditionalFormatting>
  <conditionalFormatting sqref="F9:F12">
    <cfRule type="cellIs" dxfId="86" priority="10" stopIfTrue="1" operator="equal">
      <formula>"x"</formula>
    </cfRule>
  </conditionalFormatting>
  <conditionalFormatting sqref="F14:F17">
    <cfRule type="cellIs" dxfId="85" priority="9" stopIfTrue="1" operator="equal">
      <formula>"x"</formula>
    </cfRule>
  </conditionalFormatting>
  <conditionalFormatting sqref="F19:F22">
    <cfRule type="cellIs" dxfId="84" priority="8" stopIfTrue="1" operator="equal">
      <formula>"x"</formula>
    </cfRule>
  </conditionalFormatting>
  <conditionalFormatting sqref="F24:F27">
    <cfRule type="cellIs" dxfId="83" priority="7" stopIfTrue="1" operator="equal">
      <formula>"x"</formula>
    </cfRule>
  </conditionalFormatting>
  <conditionalFormatting sqref="F29:F32">
    <cfRule type="cellIs" dxfId="82" priority="6" stopIfTrue="1" operator="equal">
      <formula>"x"</formula>
    </cfRule>
  </conditionalFormatting>
  <conditionalFormatting sqref="F34:F37">
    <cfRule type="cellIs" dxfId="81" priority="5" stopIfTrue="1" operator="equal">
      <formula>"x"</formula>
    </cfRule>
  </conditionalFormatting>
  <conditionalFormatting sqref="F39:F42">
    <cfRule type="cellIs" dxfId="80" priority="4" stopIfTrue="1" operator="equal">
      <formula>"x"</formula>
    </cfRule>
  </conditionalFormatting>
  <conditionalFormatting sqref="F44:F47">
    <cfRule type="cellIs" dxfId="79" priority="3" stopIfTrue="1" operator="equal">
      <formula>"x"</formula>
    </cfRule>
  </conditionalFormatting>
  <conditionalFormatting sqref="F49:F52">
    <cfRule type="cellIs" dxfId="78" priority="2" stopIfTrue="1" operator="equal">
      <formula>"x"</formula>
    </cfRule>
  </conditionalFormatting>
  <conditionalFormatting sqref="F54:F57">
    <cfRule type="cellIs" dxfId="77" priority="1" stopIfTrue="1" operator="equal">
      <formula>"x"</formula>
    </cfRule>
  </conditionalFormatting>
  <pageMargins left="0.23622047244094491" right="0.23622047244094491" top="0.74803149606299213" bottom="0.74803149606299213" header="0.31496062992125984" footer="0.31496062992125984"/>
  <pageSetup paperSize="9" scale="71" orientation="portrait" horizontalDpi="4294967292" r:id="rId1"/>
  <headerFooter alignWithMargins="0">
    <oddFooter>&amp;C&amp;F&amp;R&amp;D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47"/>
    <pageSetUpPr fitToPage="1"/>
  </sheetPr>
  <dimension ref="A1:Q72"/>
  <sheetViews>
    <sheetView zoomScale="90" zoomScaleNormal="90" workbookViewId="0">
      <selection activeCell="D4" sqref="D4"/>
    </sheetView>
  </sheetViews>
  <sheetFormatPr baseColWidth="10" defaultRowHeight="12.75" x14ac:dyDescent="0.2"/>
  <cols>
    <col min="1" max="1" width="4.7109375" customWidth="1"/>
    <col min="2" max="2" width="5.7109375" customWidth="1"/>
    <col min="3" max="3" width="3.28515625" customWidth="1"/>
    <col min="4" max="4" width="3.28515625" style="1" customWidth="1"/>
    <col min="5" max="5" width="31" customWidth="1"/>
    <col min="6" max="6" width="4.42578125" customWidth="1"/>
    <col min="7" max="9" width="3.7109375" customWidth="1"/>
    <col min="10" max="10" width="7.42578125" customWidth="1"/>
    <col min="11" max="11" width="6.5703125" customWidth="1"/>
  </cols>
  <sheetData>
    <row r="1" spans="1:17" ht="53.45" customHeight="1" thickBot="1" x14ac:dyDescent="0.25">
      <c r="B1" s="14" t="s">
        <v>46</v>
      </c>
      <c r="D1" s="15" t="s">
        <v>12</v>
      </c>
      <c r="E1" s="28" t="s">
        <v>122</v>
      </c>
      <c r="F1" s="186" t="s">
        <v>127</v>
      </c>
      <c r="G1" s="187"/>
      <c r="H1" s="187"/>
      <c r="I1" s="188"/>
      <c r="J1" s="20" t="s">
        <v>11</v>
      </c>
      <c r="L1" s="16" t="s">
        <v>40</v>
      </c>
      <c r="M1" s="17" t="s">
        <v>90</v>
      </c>
      <c r="N1" s="18" t="s">
        <v>10</v>
      </c>
      <c r="P1" s="29" t="s">
        <v>39</v>
      </c>
      <c r="Q1" s="19" t="s">
        <v>114</v>
      </c>
    </row>
    <row r="2" spans="1:17" ht="37.5" customHeight="1" thickBot="1" x14ac:dyDescent="0.3">
      <c r="A2" s="47" t="s">
        <v>208</v>
      </c>
      <c r="B2" s="183" t="s">
        <v>21</v>
      </c>
      <c r="C2" s="184"/>
      <c r="D2" s="184"/>
      <c r="E2" s="185"/>
      <c r="F2" s="9">
        <v>1</v>
      </c>
      <c r="G2" s="9">
        <v>3</v>
      </c>
      <c r="H2" s="9">
        <v>5</v>
      </c>
      <c r="I2" s="9">
        <v>7</v>
      </c>
      <c r="J2" s="9">
        <v>3.75</v>
      </c>
      <c r="L2" s="7">
        <f>SUM(J4:J67)</f>
        <v>0</v>
      </c>
      <c r="M2" s="6">
        <f>IF(K71&gt;0,4,IF(L2&gt;=I2,4,IF(L2&gt;=H2,3,IF(L2&gt;=G2,2,IF(L2&gt;=F2,1,0)))))</f>
        <v>0</v>
      </c>
      <c r="N2" s="5">
        <f>M2*J2</f>
        <v>0</v>
      </c>
      <c r="P2" s="30">
        <f>Pflegegrad!D9</f>
        <v>0</v>
      </c>
      <c r="Q2" s="13">
        <f>Pflegegrad!E9</f>
        <v>0</v>
      </c>
    </row>
    <row r="3" spans="1:17" ht="15.75" thickBot="1" x14ac:dyDescent="0.3">
      <c r="B3" s="47" t="s">
        <v>209</v>
      </c>
      <c r="C3" s="3" t="s">
        <v>26</v>
      </c>
    </row>
    <row r="4" spans="1:17" ht="13.5" thickBot="1" x14ac:dyDescent="0.25">
      <c r="D4" s="68"/>
      <c r="E4" s="10" t="s">
        <v>22</v>
      </c>
      <c r="F4" s="86">
        <f>Bewertungen!D33</f>
        <v>0</v>
      </c>
      <c r="G4" s="36">
        <f>IF(F4="x",1,0)</f>
        <v>0</v>
      </c>
      <c r="H4" s="37">
        <v>0</v>
      </c>
      <c r="I4" s="37">
        <f>G4*H4</f>
        <v>0</v>
      </c>
      <c r="J4" s="69"/>
    </row>
    <row r="5" spans="1:17" ht="13.5" thickBot="1" x14ac:dyDescent="0.25">
      <c r="D5" s="68"/>
      <c r="E5" s="10" t="s">
        <v>23</v>
      </c>
      <c r="F5" s="86">
        <f>Bewertungen!E33</f>
        <v>0</v>
      </c>
      <c r="G5" s="36">
        <f>IF(F5="x",1,0)</f>
        <v>0</v>
      </c>
      <c r="H5" s="37">
        <v>1</v>
      </c>
      <c r="I5" s="37">
        <f>G5*H5</f>
        <v>0</v>
      </c>
    </row>
    <row r="6" spans="1:17" ht="13.5" thickBot="1" x14ac:dyDescent="0.25">
      <c r="D6" s="68"/>
      <c r="E6" s="10" t="s">
        <v>24</v>
      </c>
      <c r="F6" s="86">
        <f>Bewertungen!F33</f>
        <v>0</v>
      </c>
      <c r="G6" s="36">
        <f>IF(F6="x",1,0)</f>
        <v>0</v>
      </c>
      <c r="H6" s="37">
        <v>3</v>
      </c>
      <c r="I6" s="37">
        <f>G6*H6</f>
        <v>0</v>
      </c>
    </row>
    <row r="7" spans="1:17" ht="13.5" thickBot="1" x14ac:dyDescent="0.25">
      <c r="D7" s="68"/>
      <c r="E7" s="10" t="s">
        <v>25</v>
      </c>
      <c r="F7" s="86">
        <f>Bewertungen!G33</f>
        <v>0</v>
      </c>
      <c r="G7" s="36">
        <f>IF(F7="x",1,0)</f>
        <v>0</v>
      </c>
      <c r="H7" s="37">
        <v>5</v>
      </c>
      <c r="I7" s="37">
        <f>G7*H7</f>
        <v>0</v>
      </c>
      <c r="J7" s="8">
        <f>SUM(I4:I7)</f>
        <v>0</v>
      </c>
    </row>
    <row r="8" spans="1:17" ht="15.75" thickBot="1" x14ac:dyDescent="0.3">
      <c r="B8" s="47" t="s">
        <v>210</v>
      </c>
      <c r="C8" s="3" t="s">
        <v>27</v>
      </c>
      <c r="G8" s="37"/>
      <c r="H8" s="37"/>
      <c r="I8" s="37"/>
    </row>
    <row r="9" spans="1:17" ht="13.5" thickBot="1" x14ac:dyDescent="0.25">
      <c r="D9" s="68"/>
      <c r="E9" s="10" t="s">
        <v>22</v>
      </c>
      <c r="F9" s="86">
        <f>Bewertungen!D34</f>
        <v>0</v>
      </c>
      <c r="G9" s="36">
        <f>IF(F9="x",1,0)</f>
        <v>0</v>
      </c>
      <c r="H9" s="37">
        <v>0</v>
      </c>
      <c r="I9" s="37">
        <f>G9*H9</f>
        <v>0</v>
      </c>
      <c r="J9" s="69"/>
    </row>
    <row r="10" spans="1:17" ht="13.5" thickBot="1" x14ac:dyDescent="0.25">
      <c r="D10" s="68"/>
      <c r="E10" s="10" t="s">
        <v>23</v>
      </c>
      <c r="F10" s="86">
        <f>Bewertungen!E34</f>
        <v>0</v>
      </c>
      <c r="G10" s="36">
        <f>IF(F10="x",1,0)</f>
        <v>0</v>
      </c>
      <c r="H10" s="37">
        <v>1</v>
      </c>
      <c r="I10" s="37">
        <f>G10*H10</f>
        <v>0</v>
      </c>
    </row>
    <row r="11" spans="1:17" ht="13.5" thickBot="1" x14ac:dyDescent="0.25">
      <c r="D11" s="68"/>
      <c r="E11" s="10" t="s">
        <v>24</v>
      </c>
      <c r="F11" s="86">
        <f>Bewertungen!F34</f>
        <v>0</v>
      </c>
      <c r="G11" s="36">
        <f>IF(F11="x",1,0)</f>
        <v>0</v>
      </c>
      <c r="H11" s="37">
        <v>3</v>
      </c>
      <c r="I11" s="37">
        <f>G11*H11</f>
        <v>0</v>
      </c>
      <c r="L11" s="80"/>
      <c r="M11" s="81"/>
      <c r="N11" s="81"/>
      <c r="O11" s="81"/>
      <c r="P11" s="81"/>
      <c r="Q11" s="81"/>
    </row>
    <row r="12" spans="1:17" ht="13.5" thickBot="1" x14ac:dyDescent="0.25">
      <c r="D12" s="68"/>
      <c r="E12" s="10" t="s">
        <v>25</v>
      </c>
      <c r="F12" s="86">
        <f>Bewertungen!G34</f>
        <v>0</v>
      </c>
      <c r="G12" s="36">
        <f>IF(F12="x",1,0)</f>
        <v>0</v>
      </c>
      <c r="H12" s="37">
        <v>5</v>
      </c>
      <c r="I12" s="37">
        <f>G12*H12</f>
        <v>0</v>
      </c>
      <c r="J12" s="8">
        <f>SUM(I9:I12)</f>
        <v>0</v>
      </c>
      <c r="L12" s="82" t="s">
        <v>610</v>
      </c>
      <c r="M12" s="81"/>
      <c r="N12" s="81"/>
      <c r="O12" s="81"/>
      <c r="P12" s="81"/>
      <c r="Q12" s="81"/>
    </row>
    <row r="13" spans="1:17" ht="15.75" thickBot="1" x14ac:dyDescent="0.3">
      <c r="B13" s="47" t="s">
        <v>211</v>
      </c>
      <c r="C13" s="3" t="s">
        <v>28</v>
      </c>
      <c r="G13" s="37"/>
      <c r="H13" s="37"/>
      <c r="I13" s="37"/>
      <c r="L13" s="80" t="s">
        <v>611</v>
      </c>
      <c r="M13" s="81"/>
      <c r="N13" s="81"/>
      <c r="O13" s="81"/>
      <c r="P13" s="81"/>
      <c r="Q13" s="81"/>
    </row>
    <row r="14" spans="1:17" ht="13.5" thickBot="1" x14ac:dyDescent="0.25">
      <c r="D14" s="68"/>
      <c r="E14" s="10" t="s">
        <v>22</v>
      </c>
      <c r="F14" s="86">
        <f>Bewertungen!D35</f>
        <v>0</v>
      </c>
      <c r="G14" s="36">
        <f>IF(F14="x",1,0)</f>
        <v>0</v>
      </c>
      <c r="H14" s="37">
        <v>0</v>
      </c>
      <c r="I14" s="37">
        <f>G14*H14</f>
        <v>0</v>
      </c>
      <c r="J14" s="69"/>
      <c r="L14" s="80"/>
      <c r="M14" s="81"/>
      <c r="N14" s="81"/>
      <c r="O14" s="81"/>
      <c r="P14" s="81"/>
      <c r="Q14" s="81"/>
    </row>
    <row r="15" spans="1:17" ht="13.5" thickBot="1" x14ac:dyDescent="0.25">
      <c r="D15" s="68"/>
      <c r="E15" s="10" t="s">
        <v>23</v>
      </c>
      <c r="F15" s="86">
        <f>Bewertungen!E35</f>
        <v>0</v>
      </c>
      <c r="G15" s="36">
        <f>IF(F15="x",1,0)</f>
        <v>0</v>
      </c>
      <c r="H15" s="37">
        <v>1</v>
      </c>
      <c r="I15" s="37">
        <f>G15*H15</f>
        <v>0</v>
      </c>
      <c r="L15" s="80" t="s">
        <v>612</v>
      </c>
      <c r="M15" s="81"/>
      <c r="N15" s="81"/>
      <c r="O15" s="81"/>
      <c r="P15" s="81"/>
      <c r="Q15" s="81"/>
    </row>
    <row r="16" spans="1:17" ht="13.5" thickBot="1" x14ac:dyDescent="0.25">
      <c r="D16" s="68"/>
      <c r="E16" s="10" t="s">
        <v>24</v>
      </c>
      <c r="F16" s="86">
        <f>Bewertungen!F35</f>
        <v>0</v>
      </c>
      <c r="G16" s="36">
        <f>IF(F16="x",1,0)</f>
        <v>0</v>
      </c>
      <c r="H16" s="37">
        <v>3</v>
      </c>
      <c r="I16" s="37">
        <f>G16*H16</f>
        <v>0</v>
      </c>
    </row>
    <row r="17" spans="2:10" ht="13.5" thickBot="1" x14ac:dyDescent="0.25">
      <c r="D17" s="68"/>
      <c r="E17" s="10" t="s">
        <v>25</v>
      </c>
      <c r="F17" s="86">
        <f>Bewertungen!G35</f>
        <v>0</v>
      </c>
      <c r="G17" s="36">
        <f>IF(F17="x",1,0)</f>
        <v>0</v>
      </c>
      <c r="H17" s="37">
        <v>5</v>
      </c>
      <c r="I17" s="37">
        <f>G17*H17</f>
        <v>0</v>
      </c>
      <c r="J17" s="8">
        <f>SUM(I14:I17)</f>
        <v>0</v>
      </c>
    </row>
    <row r="18" spans="2:10" ht="15.75" thickBot="1" x14ac:dyDescent="0.3">
      <c r="B18" s="47" t="s">
        <v>212</v>
      </c>
      <c r="C18" s="3" t="s">
        <v>213</v>
      </c>
      <c r="G18" s="37"/>
      <c r="H18" s="37"/>
      <c r="I18" s="37"/>
    </row>
    <row r="19" spans="2:10" ht="13.5" thickBot="1" x14ac:dyDescent="0.25">
      <c r="D19" s="68"/>
      <c r="E19" s="10" t="s">
        <v>22</v>
      </c>
      <c r="F19" s="86">
        <f>Bewertungen!D36</f>
        <v>0</v>
      </c>
      <c r="G19" s="36">
        <f>IF(F19="x",1,0)</f>
        <v>0</v>
      </c>
      <c r="H19" s="37">
        <v>0</v>
      </c>
      <c r="I19" s="37">
        <f>G19*H19</f>
        <v>0</v>
      </c>
      <c r="J19" s="69"/>
    </row>
    <row r="20" spans="2:10" ht="13.5" thickBot="1" x14ac:dyDescent="0.25">
      <c r="D20" s="68"/>
      <c r="E20" s="10" t="s">
        <v>23</v>
      </c>
      <c r="F20" s="86">
        <f>Bewertungen!E36</f>
        <v>0</v>
      </c>
      <c r="G20" s="36">
        <f>IF(F20="x",1,0)</f>
        <v>0</v>
      </c>
      <c r="H20" s="37">
        <v>1</v>
      </c>
      <c r="I20" s="37">
        <f>G20*H20</f>
        <v>0</v>
      </c>
    </row>
    <row r="21" spans="2:10" ht="13.5" thickBot="1" x14ac:dyDescent="0.25">
      <c r="D21" s="68"/>
      <c r="E21" s="10" t="s">
        <v>24</v>
      </c>
      <c r="F21" s="86">
        <f>Bewertungen!F36</f>
        <v>0</v>
      </c>
      <c r="G21" s="36">
        <f>IF(F21="x",1,0)</f>
        <v>0</v>
      </c>
      <c r="H21" s="37">
        <v>3</v>
      </c>
      <c r="I21" s="37">
        <f>G21*H21</f>
        <v>0</v>
      </c>
    </row>
    <row r="22" spans="2:10" ht="13.5" thickBot="1" x14ac:dyDescent="0.25">
      <c r="D22" s="68"/>
      <c r="E22" s="10" t="s">
        <v>25</v>
      </c>
      <c r="F22" s="86">
        <f>Bewertungen!G36</f>
        <v>0</v>
      </c>
      <c r="G22" s="36">
        <f>IF(F22="x",1,0)</f>
        <v>0</v>
      </c>
      <c r="H22" s="37">
        <v>5</v>
      </c>
      <c r="I22" s="37">
        <f>G22*H22</f>
        <v>0</v>
      </c>
      <c r="J22" s="8">
        <f>SUM(I19:I22)</f>
        <v>0</v>
      </c>
    </row>
    <row r="23" spans="2:10" ht="15.75" thickBot="1" x14ac:dyDescent="0.3">
      <c r="B23" s="47" t="s">
        <v>214</v>
      </c>
      <c r="C23" s="3" t="s">
        <v>29</v>
      </c>
      <c r="G23" s="37"/>
      <c r="H23" s="37"/>
      <c r="I23" s="37"/>
    </row>
    <row r="24" spans="2:10" ht="13.5" thickBot="1" x14ac:dyDescent="0.25">
      <c r="D24" s="68"/>
      <c r="E24" s="10" t="s">
        <v>22</v>
      </c>
      <c r="F24" s="86">
        <f>Bewertungen!D37</f>
        <v>0</v>
      </c>
      <c r="G24" s="36">
        <f>IF(F24="x",1,0)</f>
        <v>0</v>
      </c>
      <c r="H24" s="37">
        <v>0</v>
      </c>
      <c r="I24" s="37">
        <f>G24*H24</f>
        <v>0</v>
      </c>
      <c r="J24" s="69"/>
    </row>
    <row r="25" spans="2:10" ht="13.5" thickBot="1" x14ac:dyDescent="0.25">
      <c r="D25" s="68"/>
      <c r="E25" s="10" t="s">
        <v>23</v>
      </c>
      <c r="F25" s="86">
        <f>Bewertungen!E37</f>
        <v>0</v>
      </c>
      <c r="G25" s="36">
        <f>IF(F25="x",1,0)</f>
        <v>0</v>
      </c>
      <c r="H25" s="37">
        <v>1</v>
      </c>
      <c r="I25" s="37">
        <f>G25*H25</f>
        <v>0</v>
      </c>
    </row>
    <row r="26" spans="2:10" ht="13.5" thickBot="1" x14ac:dyDescent="0.25">
      <c r="D26" s="68"/>
      <c r="E26" s="10" t="s">
        <v>24</v>
      </c>
      <c r="F26" s="86">
        <f>Bewertungen!F37</f>
        <v>0</v>
      </c>
      <c r="G26" s="36">
        <f>IF(F26="x",1,0)</f>
        <v>0</v>
      </c>
      <c r="H26" s="37">
        <v>3</v>
      </c>
      <c r="I26" s="37">
        <f>G26*H26</f>
        <v>0</v>
      </c>
    </row>
    <row r="27" spans="2:10" ht="13.5" thickBot="1" x14ac:dyDescent="0.25">
      <c r="D27" s="68"/>
      <c r="E27" s="10" t="s">
        <v>25</v>
      </c>
      <c r="F27" s="86">
        <f>Bewertungen!G37</f>
        <v>0</v>
      </c>
      <c r="G27" s="36">
        <f>IF(F27="x",1,0)</f>
        <v>0</v>
      </c>
      <c r="H27" s="37">
        <v>5</v>
      </c>
      <c r="I27" s="37">
        <f>G27*H27</f>
        <v>0</v>
      </c>
      <c r="J27" s="8">
        <f>SUM(I24:I27)</f>
        <v>0</v>
      </c>
    </row>
    <row r="28" spans="2:10" ht="15.75" thickBot="1" x14ac:dyDescent="0.3">
      <c r="B28" s="47" t="s">
        <v>215</v>
      </c>
      <c r="C28" s="3" t="s">
        <v>30</v>
      </c>
      <c r="G28" s="37"/>
      <c r="H28" s="37"/>
      <c r="I28" s="37"/>
    </row>
    <row r="29" spans="2:10" ht="13.5" thickBot="1" x14ac:dyDescent="0.25">
      <c r="D29" s="68"/>
      <c r="E29" s="10" t="s">
        <v>22</v>
      </c>
      <c r="F29" s="86">
        <f>Bewertungen!D38</f>
        <v>0</v>
      </c>
      <c r="G29" s="36">
        <f>IF(F29="x",1,0)</f>
        <v>0</v>
      </c>
      <c r="H29" s="37">
        <v>0</v>
      </c>
      <c r="I29" s="37">
        <f>G29*H29</f>
        <v>0</v>
      </c>
      <c r="J29" s="69"/>
    </row>
    <row r="30" spans="2:10" ht="13.5" thickBot="1" x14ac:dyDescent="0.25">
      <c r="D30" s="68"/>
      <c r="E30" s="10" t="s">
        <v>23</v>
      </c>
      <c r="F30" s="86">
        <f>Bewertungen!E38</f>
        <v>0</v>
      </c>
      <c r="G30" s="36">
        <f>IF(F30="x",1,0)</f>
        <v>0</v>
      </c>
      <c r="H30" s="37">
        <v>1</v>
      </c>
      <c r="I30" s="37">
        <f>G30*H30</f>
        <v>0</v>
      </c>
    </row>
    <row r="31" spans="2:10" ht="13.5" thickBot="1" x14ac:dyDescent="0.25">
      <c r="D31" s="68"/>
      <c r="E31" s="10" t="s">
        <v>24</v>
      </c>
      <c r="F31" s="86">
        <f>Bewertungen!F38</f>
        <v>0</v>
      </c>
      <c r="G31" s="36">
        <f>IF(F31="x",1,0)</f>
        <v>0</v>
      </c>
      <c r="H31" s="37">
        <v>3</v>
      </c>
      <c r="I31" s="37">
        <f>G31*H31</f>
        <v>0</v>
      </c>
    </row>
    <row r="32" spans="2:10" ht="13.5" thickBot="1" x14ac:dyDescent="0.25">
      <c r="D32" s="68"/>
      <c r="E32" s="10" t="s">
        <v>25</v>
      </c>
      <c r="F32" s="86">
        <f>Bewertungen!G38</f>
        <v>0</v>
      </c>
      <c r="G32" s="36">
        <f>IF(F32="x",1,0)</f>
        <v>0</v>
      </c>
      <c r="H32" s="37">
        <v>5</v>
      </c>
      <c r="I32" s="37">
        <f>G32*H32</f>
        <v>0</v>
      </c>
      <c r="J32" s="8">
        <f>SUM(I29:I32)</f>
        <v>0</v>
      </c>
    </row>
    <row r="33" spans="2:10" ht="15.75" thickBot="1" x14ac:dyDescent="0.3">
      <c r="B33" s="47" t="s">
        <v>217</v>
      </c>
      <c r="C33" s="3" t="s">
        <v>216</v>
      </c>
      <c r="G33" s="37"/>
      <c r="H33" s="37"/>
      <c r="I33" s="37"/>
    </row>
    <row r="34" spans="2:10" ht="13.5" thickBot="1" x14ac:dyDescent="0.25">
      <c r="D34" s="68"/>
      <c r="E34" s="10" t="s">
        <v>22</v>
      </c>
      <c r="F34" s="86">
        <f>Bewertungen!D39</f>
        <v>0</v>
      </c>
      <c r="G34" s="36">
        <f>IF(F34="x",1,0)</f>
        <v>0</v>
      </c>
      <c r="H34" s="37">
        <v>0</v>
      </c>
      <c r="I34" s="37">
        <f>G34*H34</f>
        <v>0</v>
      </c>
      <c r="J34" s="69"/>
    </row>
    <row r="35" spans="2:10" ht="13.5" thickBot="1" x14ac:dyDescent="0.25">
      <c r="D35" s="68"/>
      <c r="E35" s="10" t="s">
        <v>23</v>
      </c>
      <c r="F35" s="86">
        <f>Bewertungen!E39</f>
        <v>0</v>
      </c>
      <c r="G35" s="36">
        <f>IF(F35="x",1,0)</f>
        <v>0</v>
      </c>
      <c r="H35" s="37">
        <v>1</v>
      </c>
      <c r="I35" s="37">
        <f>G35*H35</f>
        <v>0</v>
      </c>
    </row>
    <row r="36" spans="2:10" ht="13.5" thickBot="1" x14ac:dyDescent="0.25">
      <c r="D36" s="68"/>
      <c r="E36" s="10" t="s">
        <v>24</v>
      </c>
      <c r="F36" s="86">
        <f>Bewertungen!F39</f>
        <v>0</v>
      </c>
      <c r="G36" s="36">
        <f>IF(F36="x",1,0)</f>
        <v>0</v>
      </c>
      <c r="H36" s="37">
        <v>3</v>
      </c>
      <c r="I36" s="37">
        <f>G36*H36</f>
        <v>0</v>
      </c>
    </row>
    <row r="37" spans="2:10" ht="13.5" thickBot="1" x14ac:dyDescent="0.25">
      <c r="D37" s="68"/>
      <c r="E37" s="10" t="s">
        <v>25</v>
      </c>
      <c r="F37" s="86">
        <f>Bewertungen!G39</f>
        <v>0</v>
      </c>
      <c r="G37" s="36">
        <f>IF(F37="x",1,0)</f>
        <v>0</v>
      </c>
      <c r="H37" s="37">
        <v>5</v>
      </c>
      <c r="I37" s="37">
        <f>G37*H37</f>
        <v>0</v>
      </c>
      <c r="J37" s="8">
        <f>SUM(I34:I37)</f>
        <v>0</v>
      </c>
    </row>
    <row r="38" spans="2:10" ht="15.75" thickBot="1" x14ac:dyDescent="0.3">
      <c r="B38" s="47" t="s">
        <v>218</v>
      </c>
      <c r="C38" s="3" t="s">
        <v>31</v>
      </c>
      <c r="G38" s="37"/>
      <c r="H38" s="37"/>
      <c r="I38" s="37"/>
    </row>
    <row r="39" spans="2:10" ht="13.5" thickBot="1" x14ac:dyDescent="0.25">
      <c r="D39" s="68"/>
      <c r="E39" s="10" t="s">
        <v>22</v>
      </c>
      <c r="F39" s="86">
        <f>Bewertungen!D40</f>
        <v>0</v>
      </c>
      <c r="G39" s="36">
        <f>IF(F39="x",1,0)</f>
        <v>0</v>
      </c>
      <c r="H39" s="37">
        <v>0</v>
      </c>
      <c r="I39" s="37">
        <f>G39*H39</f>
        <v>0</v>
      </c>
      <c r="J39" s="69"/>
    </row>
    <row r="40" spans="2:10" ht="13.5" thickBot="1" x14ac:dyDescent="0.25">
      <c r="D40" s="68"/>
      <c r="E40" s="10" t="s">
        <v>23</v>
      </c>
      <c r="F40" s="86">
        <f>Bewertungen!E40</f>
        <v>0</v>
      </c>
      <c r="G40" s="36">
        <f>IF(F40="x",1,0)</f>
        <v>0</v>
      </c>
      <c r="H40" s="37">
        <v>1</v>
      </c>
      <c r="I40" s="37">
        <f>G40*H40</f>
        <v>0</v>
      </c>
    </row>
    <row r="41" spans="2:10" ht="13.5" thickBot="1" x14ac:dyDescent="0.25">
      <c r="D41" s="68"/>
      <c r="E41" s="10" t="s">
        <v>24</v>
      </c>
      <c r="F41" s="86">
        <f>Bewertungen!F40</f>
        <v>0</v>
      </c>
      <c r="G41" s="36">
        <f>IF(F41="x",1,0)</f>
        <v>0</v>
      </c>
      <c r="H41" s="37">
        <v>3</v>
      </c>
      <c r="I41" s="37">
        <f>G41*H41</f>
        <v>0</v>
      </c>
    </row>
    <row r="42" spans="2:10" ht="13.5" thickBot="1" x14ac:dyDescent="0.25">
      <c r="D42" s="68"/>
      <c r="E42" s="10" t="s">
        <v>25</v>
      </c>
      <c r="F42" s="86">
        <f>Bewertungen!G40</f>
        <v>0</v>
      </c>
      <c r="G42" s="36">
        <f>IF(F42="x",1,0)</f>
        <v>0</v>
      </c>
      <c r="H42" s="37">
        <v>5</v>
      </c>
      <c r="I42" s="37">
        <f>G42*H42</f>
        <v>0</v>
      </c>
      <c r="J42" s="8">
        <f>SUM(I39:I42)</f>
        <v>0</v>
      </c>
    </row>
    <row r="43" spans="2:10" ht="15.75" thickBot="1" x14ac:dyDescent="0.3">
      <c r="B43" s="47" t="s">
        <v>220</v>
      </c>
      <c r="C43" s="3" t="s">
        <v>219</v>
      </c>
      <c r="G43" s="37"/>
      <c r="H43" s="37"/>
      <c r="I43" s="37"/>
    </row>
    <row r="44" spans="2:10" ht="13.5" thickBot="1" x14ac:dyDescent="0.25">
      <c r="D44" s="68"/>
      <c r="E44" s="10" t="s">
        <v>22</v>
      </c>
      <c r="F44" s="86">
        <f>Bewertungen!D41</f>
        <v>0</v>
      </c>
      <c r="G44" s="36">
        <f>IF(F44="x",1,0)</f>
        <v>0</v>
      </c>
      <c r="H44" s="37">
        <v>0</v>
      </c>
      <c r="I44" s="37">
        <f>G44*H44</f>
        <v>0</v>
      </c>
      <c r="J44" s="69"/>
    </row>
    <row r="45" spans="2:10" ht="13.5" thickBot="1" x14ac:dyDescent="0.25">
      <c r="D45" s="68"/>
      <c r="E45" s="10" t="s">
        <v>23</v>
      </c>
      <c r="F45" s="86">
        <f>Bewertungen!E41</f>
        <v>0</v>
      </c>
      <c r="G45" s="36">
        <f>IF(F45="x",1,0)</f>
        <v>0</v>
      </c>
      <c r="H45" s="37">
        <v>1</v>
      </c>
      <c r="I45" s="37">
        <f>G45*H45</f>
        <v>0</v>
      </c>
    </row>
    <row r="46" spans="2:10" ht="13.5" thickBot="1" x14ac:dyDescent="0.25">
      <c r="D46" s="68"/>
      <c r="E46" s="10" t="s">
        <v>24</v>
      </c>
      <c r="F46" s="86">
        <f>Bewertungen!F41</f>
        <v>0</v>
      </c>
      <c r="G46" s="36">
        <f>IF(F46="x",1,0)</f>
        <v>0</v>
      </c>
      <c r="H46" s="37">
        <v>3</v>
      </c>
      <c r="I46" s="37">
        <f>G46*H46</f>
        <v>0</v>
      </c>
    </row>
    <row r="47" spans="2:10" ht="13.5" thickBot="1" x14ac:dyDescent="0.25">
      <c r="D47" s="68"/>
      <c r="E47" s="10" t="s">
        <v>25</v>
      </c>
      <c r="F47" s="86">
        <f>Bewertungen!G41</f>
        <v>0</v>
      </c>
      <c r="G47" s="36">
        <f>IF(F47="x",1,0)</f>
        <v>0</v>
      </c>
      <c r="H47" s="37">
        <v>5</v>
      </c>
      <c r="I47" s="37">
        <f>G47*H47</f>
        <v>0</v>
      </c>
      <c r="J47" s="8">
        <f>SUM(I44:I47)</f>
        <v>0</v>
      </c>
    </row>
    <row r="48" spans="2:10" ht="15.75" thickBot="1" x14ac:dyDescent="0.3">
      <c r="B48" s="47" t="s">
        <v>221</v>
      </c>
      <c r="C48" s="3" t="s">
        <v>32</v>
      </c>
      <c r="G48" s="37"/>
      <c r="H48" s="37"/>
      <c r="I48" s="37"/>
    </row>
    <row r="49" spans="2:10" ht="13.5" thickBot="1" x14ac:dyDescent="0.25">
      <c r="D49" s="68"/>
      <c r="E49" s="10" t="s">
        <v>22</v>
      </c>
      <c r="F49" s="86">
        <f>Bewertungen!D42</f>
        <v>0</v>
      </c>
      <c r="G49" s="36">
        <f>IF(F49="x",1,0)</f>
        <v>0</v>
      </c>
      <c r="H49" s="37">
        <v>0</v>
      </c>
      <c r="I49" s="37">
        <f>G49*H49</f>
        <v>0</v>
      </c>
      <c r="J49" s="69"/>
    </row>
    <row r="50" spans="2:10" ht="13.5" thickBot="1" x14ac:dyDescent="0.25">
      <c r="D50" s="68"/>
      <c r="E50" s="10" t="s">
        <v>23</v>
      </c>
      <c r="F50" s="86">
        <f>Bewertungen!E42</f>
        <v>0</v>
      </c>
      <c r="G50" s="36">
        <f>IF(F50="x",1,0)</f>
        <v>0</v>
      </c>
      <c r="H50" s="37">
        <v>1</v>
      </c>
      <c r="I50" s="37">
        <f>G50*H50</f>
        <v>0</v>
      </c>
    </row>
    <row r="51" spans="2:10" ht="13.5" thickBot="1" x14ac:dyDescent="0.25">
      <c r="D51" s="68"/>
      <c r="E51" s="10" t="s">
        <v>24</v>
      </c>
      <c r="F51" s="86">
        <f>Bewertungen!F42</f>
        <v>0</v>
      </c>
      <c r="G51" s="36">
        <f>IF(F51="x",1,0)</f>
        <v>0</v>
      </c>
      <c r="H51" s="37">
        <v>3</v>
      </c>
      <c r="I51" s="37">
        <f>G51*H51</f>
        <v>0</v>
      </c>
    </row>
    <row r="52" spans="2:10" ht="13.5" thickBot="1" x14ac:dyDescent="0.25">
      <c r="D52" s="68"/>
      <c r="E52" s="10" t="s">
        <v>25</v>
      </c>
      <c r="F52" s="86">
        <f>Bewertungen!G42</f>
        <v>0</v>
      </c>
      <c r="G52" s="36">
        <f>IF(F52="x",1,0)</f>
        <v>0</v>
      </c>
      <c r="H52" s="37">
        <v>5</v>
      </c>
      <c r="I52" s="37">
        <f>G52*H52</f>
        <v>0</v>
      </c>
      <c r="J52" s="8">
        <f>SUM(I49:I52)</f>
        <v>0</v>
      </c>
    </row>
    <row r="53" spans="2:10" ht="15.75" thickBot="1" x14ac:dyDescent="0.3">
      <c r="B53" s="47" t="s">
        <v>223</v>
      </c>
      <c r="C53" s="3" t="s">
        <v>222</v>
      </c>
      <c r="G53" s="37"/>
      <c r="H53" s="37"/>
      <c r="I53" s="37"/>
    </row>
    <row r="54" spans="2:10" ht="13.5" thickBot="1" x14ac:dyDescent="0.25">
      <c r="D54" s="68"/>
      <c r="E54" s="10" t="s">
        <v>22</v>
      </c>
      <c r="F54" s="86">
        <f>Bewertungen!D43</f>
        <v>0</v>
      </c>
      <c r="G54" s="36">
        <f>IF(F54="x",1,0)</f>
        <v>0</v>
      </c>
      <c r="H54" s="37">
        <v>0</v>
      </c>
      <c r="I54" s="37">
        <f>G54*H54</f>
        <v>0</v>
      </c>
      <c r="J54" s="69"/>
    </row>
    <row r="55" spans="2:10" ht="13.5" thickBot="1" x14ac:dyDescent="0.25">
      <c r="D55" s="68"/>
      <c r="E55" s="10" t="s">
        <v>23</v>
      </c>
      <c r="F55" s="86">
        <f>Bewertungen!E43</f>
        <v>0</v>
      </c>
      <c r="G55" s="36">
        <f>IF(F55="x",1,0)</f>
        <v>0</v>
      </c>
      <c r="H55" s="37">
        <v>1</v>
      </c>
      <c r="I55" s="37">
        <f>G55*H55</f>
        <v>0</v>
      </c>
    </row>
    <row r="56" spans="2:10" ht="13.5" thickBot="1" x14ac:dyDescent="0.25">
      <c r="D56" s="68"/>
      <c r="E56" s="10" t="s">
        <v>24</v>
      </c>
      <c r="F56" s="86">
        <f>Bewertungen!F43</f>
        <v>0</v>
      </c>
      <c r="G56" s="36">
        <f>IF(F56="x",1,0)</f>
        <v>0</v>
      </c>
      <c r="H56" s="37">
        <v>3</v>
      </c>
      <c r="I56" s="37">
        <f>G56*H56</f>
        <v>0</v>
      </c>
    </row>
    <row r="57" spans="2:10" ht="13.5" thickBot="1" x14ac:dyDescent="0.25">
      <c r="D57" s="68"/>
      <c r="E57" s="10" t="s">
        <v>25</v>
      </c>
      <c r="F57" s="86">
        <f>Bewertungen!G43</f>
        <v>0</v>
      </c>
      <c r="G57" s="36">
        <f>IF(F57="x",1,0)</f>
        <v>0</v>
      </c>
      <c r="H57" s="37">
        <v>5</v>
      </c>
      <c r="I57" s="37">
        <f>G57*H57</f>
        <v>0</v>
      </c>
      <c r="J57" s="8">
        <f>SUM(I54:I57)</f>
        <v>0</v>
      </c>
    </row>
    <row r="58" spans="2:10" ht="15.75" thickBot="1" x14ac:dyDescent="0.3">
      <c r="B58" s="47" t="s">
        <v>224</v>
      </c>
      <c r="C58" s="3" t="s">
        <v>33</v>
      </c>
      <c r="G58" s="37"/>
      <c r="H58" s="37"/>
      <c r="I58" s="37"/>
    </row>
    <row r="59" spans="2:10" ht="13.5" thickBot="1" x14ac:dyDescent="0.25">
      <c r="D59" s="68"/>
      <c r="E59" s="10" t="s">
        <v>22</v>
      </c>
      <c r="F59" s="86">
        <f>Bewertungen!D44</f>
        <v>0</v>
      </c>
      <c r="G59" s="36">
        <f>IF(F59="x",1,0)</f>
        <v>0</v>
      </c>
      <c r="H59" s="37">
        <v>0</v>
      </c>
      <c r="I59" s="37">
        <f>G59*H59</f>
        <v>0</v>
      </c>
      <c r="J59" s="69"/>
    </row>
    <row r="60" spans="2:10" ht="13.5" thickBot="1" x14ac:dyDescent="0.25">
      <c r="D60" s="68"/>
      <c r="E60" s="10" t="s">
        <v>23</v>
      </c>
      <c r="F60" s="86">
        <f>Bewertungen!E44</f>
        <v>0</v>
      </c>
      <c r="G60" s="36">
        <f>IF(F60="x",1,0)</f>
        <v>0</v>
      </c>
      <c r="H60" s="37">
        <v>1</v>
      </c>
      <c r="I60" s="37">
        <f>G60*H60</f>
        <v>0</v>
      </c>
    </row>
    <row r="61" spans="2:10" ht="13.5" thickBot="1" x14ac:dyDescent="0.25">
      <c r="D61" s="68"/>
      <c r="E61" s="10" t="s">
        <v>24</v>
      </c>
      <c r="F61" s="86">
        <f>Bewertungen!F44</f>
        <v>0</v>
      </c>
      <c r="G61" s="36">
        <f>IF(F61="x",1,0)</f>
        <v>0</v>
      </c>
      <c r="H61" s="37">
        <v>3</v>
      </c>
      <c r="I61" s="37">
        <f>G61*H61</f>
        <v>0</v>
      </c>
    </row>
    <row r="62" spans="2:10" ht="13.5" thickBot="1" x14ac:dyDescent="0.25">
      <c r="D62" s="68"/>
      <c r="E62" s="10" t="s">
        <v>25</v>
      </c>
      <c r="F62" s="86">
        <f>Bewertungen!G44</f>
        <v>0</v>
      </c>
      <c r="G62" s="36">
        <f>IF(F62="x",1,0)</f>
        <v>0</v>
      </c>
      <c r="H62" s="37">
        <v>5</v>
      </c>
      <c r="I62" s="37">
        <f>G62*H62</f>
        <v>0</v>
      </c>
      <c r="J62" s="8">
        <f>SUM(I59:I62)</f>
        <v>0</v>
      </c>
    </row>
    <row r="63" spans="2:10" ht="15.75" thickBot="1" x14ac:dyDescent="0.3">
      <c r="B63" s="47" t="s">
        <v>226</v>
      </c>
      <c r="C63" s="3" t="s">
        <v>225</v>
      </c>
      <c r="G63" s="37"/>
      <c r="H63" s="37"/>
      <c r="I63" s="37"/>
    </row>
    <row r="64" spans="2:10" ht="13.5" thickBot="1" x14ac:dyDescent="0.25">
      <c r="D64" s="68"/>
      <c r="E64" s="10" t="s">
        <v>22</v>
      </c>
      <c r="F64" s="86">
        <f>Bewertungen!D45</f>
        <v>0</v>
      </c>
      <c r="G64" s="36">
        <f>IF(F64="x",1,0)</f>
        <v>0</v>
      </c>
      <c r="H64" s="37">
        <v>0</v>
      </c>
      <c r="I64" s="37">
        <f>G64*H64</f>
        <v>0</v>
      </c>
      <c r="J64" s="69"/>
    </row>
    <row r="65" spans="4:10" ht="13.5" thickBot="1" x14ac:dyDescent="0.25">
      <c r="D65" s="68"/>
      <c r="E65" s="10" t="s">
        <v>23</v>
      </c>
      <c r="F65" s="86">
        <f>Bewertungen!E45</f>
        <v>0</v>
      </c>
      <c r="G65" s="36">
        <f>IF(F65="x",1,0)</f>
        <v>0</v>
      </c>
      <c r="H65" s="37">
        <v>1</v>
      </c>
      <c r="I65" s="37">
        <f>G65*H65</f>
        <v>0</v>
      </c>
    </row>
    <row r="66" spans="4:10" ht="13.5" thickBot="1" x14ac:dyDescent="0.25">
      <c r="D66" s="68"/>
      <c r="E66" s="10" t="s">
        <v>24</v>
      </c>
      <c r="F66" s="86">
        <f>Bewertungen!F45</f>
        <v>0</v>
      </c>
      <c r="G66" s="36">
        <f>IF(F66="x",1,0)</f>
        <v>0</v>
      </c>
      <c r="H66" s="37">
        <v>3</v>
      </c>
      <c r="I66" s="37">
        <f>G66*H66</f>
        <v>0</v>
      </c>
    </row>
    <row r="67" spans="4:10" ht="13.5" thickBot="1" x14ac:dyDescent="0.25">
      <c r="D67" s="68"/>
      <c r="E67" s="10" t="s">
        <v>25</v>
      </c>
      <c r="F67" s="86">
        <f>Bewertungen!G45</f>
        <v>0</v>
      </c>
      <c r="G67" s="36">
        <f>IF(F67="x",1,0)</f>
        <v>0</v>
      </c>
      <c r="H67" s="37">
        <v>5</v>
      </c>
      <c r="I67" s="37">
        <f>G67*H67</f>
        <v>0</v>
      </c>
      <c r="J67" s="8">
        <f>SUM(I64:I67)</f>
        <v>0</v>
      </c>
    </row>
    <row r="68" spans="4:10" x14ac:dyDescent="0.2">
      <c r="G68" s="37"/>
      <c r="H68" s="37"/>
      <c r="I68" s="37"/>
    </row>
    <row r="69" spans="4:10" x14ac:dyDescent="0.2">
      <c r="D69"/>
    </row>
    <row r="70" spans="4:10" x14ac:dyDescent="0.2">
      <c r="D70"/>
    </row>
    <row r="71" spans="4:10" x14ac:dyDescent="0.2">
      <c r="D71"/>
    </row>
    <row r="72" spans="4:10" x14ac:dyDescent="0.2">
      <c r="D72"/>
    </row>
  </sheetData>
  <sheetProtection password="CF71" sheet="1" objects="1" scenarios="1" selectLockedCells="1"/>
  <mergeCells count="2">
    <mergeCell ref="B2:E2"/>
    <mergeCell ref="F1:I1"/>
  </mergeCells>
  <phoneticPr fontId="1" type="noConversion"/>
  <conditionalFormatting sqref="E49 G49:G52 E44 G44:G47 E54 G54:G57 E4 G4:G7 E9 E14 E19 E34 G9:G12 G14:G17 G19:G22 E24 G24:G27 E29 G29:G32 G34:G37 E39 G39:G42 E59 G59:G62 E64 G64:G67">
    <cfRule type="expression" dxfId="76" priority="14" stopIfTrue="1">
      <formula>$F$4=T(x)</formula>
    </cfRule>
  </conditionalFormatting>
  <conditionalFormatting sqref="F4:F7">
    <cfRule type="cellIs" dxfId="75" priority="13" stopIfTrue="1" operator="equal">
      <formula>"x"</formula>
    </cfRule>
  </conditionalFormatting>
  <conditionalFormatting sqref="F9:F12">
    <cfRule type="cellIs" dxfId="74" priority="12" stopIfTrue="1" operator="equal">
      <formula>"x"</formula>
    </cfRule>
  </conditionalFormatting>
  <conditionalFormatting sqref="F14:F17">
    <cfRule type="cellIs" dxfId="73" priority="11" stopIfTrue="1" operator="equal">
      <formula>"x"</formula>
    </cfRule>
  </conditionalFormatting>
  <conditionalFormatting sqref="F19:F22">
    <cfRule type="cellIs" dxfId="72" priority="10" stopIfTrue="1" operator="equal">
      <formula>"x"</formula>
    </cfRule>
  </conditionalFormatting>
  <conditionalFormatting sqref="F24:F27">
    <cfRule type="cellIs" dxfId="71" priority="9" stopIfTrue="1" operator="equal">
      <formula>"x"</formula>
    </cfRule>
  </conditionalFormatting>
  <conditionalFormatting sqref="F29:F32">
    <cfRule type="cellIs" dxfId="70" priority="8" stopIfTrue="1" operator="equal">
      <formula>"x"</formula>
    </cfRule>
  </conditionalFormatting>
  <conditionalFormatting sqref="F34:F37">
    <cfRule type="cellIs" dxfId="69" priority="7" stopIfTrue="1" operator="equal">
      <formula>"x"</formula>
    </cfRule>
  </conditionalFormatting>
  <conditionalFormatting sqref="F39:F42">
    <cfRule type="cellIs" dxfId="68" priority="6" stopIfTrue="1" operator="equal">
      <formula>"x"</formula>
    </cfRule>
  </conditionalFormatting>
  <conditionalFormatting sqref="F44:F47">
    <cfRule type="cellIs" dxfId="67" priority="5" stopIfTrue="1" operator="equal">
      <formula>"x"</formula>
    </cfRule>
  </conditionalFormatting>
  <conditionalFormatting sqref="F49:F52">
    <cfRule type="cellIs" dxfId="66" priority="4" stopIfTrue="1" operator="equal">
      <formula>"x"</formula>
    </cfRule>
  </conditionalFormatting>
  <conditionalFormatting sqref="F54:F57">
    <cfRule type="cellIs" dxfId="65" priority="3" stopIfTrue="1" operator="equal">
      <formula>"x"</formula>
    </cfRule>
  </conditionalFormatting>
  <conditionalFormatting sqref="F59:F62">
    <cfRule type="cellIs" dxfId="64" priority="2" stopIfTrue="1" operator="equal">
      <formula>"x"</formula>
    </cfRule>
  </conditionalFormatting>
  <conditionalFormatting sqref="F64:F67">
    <cfRule type="cellIs" dxfId="63" priority="1" stopIfTrue="1" operator="equal">
      <formula>"x"</formula>
    </cfRule>
  </conditionalFormatting>
  <pageMargins left="0.23622047244094491" right="0.23622047244094491" top="0.74803149606299213" bottom="0.74803149606299213" header="0.31496062992125984" footer="0.31496062992125984"/>
  <pageSetup paperSize="9" scale="71" orientation="portrait" horizontalDpi="4294967292" r:id="rId1"/>
  <headerFooter alignWithMargins="0">
    <oddFooter>&amp;C&amp;F&amp;R&amp;D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Bewertungen</vt:lpstr>
      <vt:lpstr>Pflegegrad</vt:lpstr>
      <vt:lpstr>Anleitung</vt:lpstr>
      <vt:lpstr>Richtlinien</vt:lpstr>
      <vt:lpstr>Haushalt</vt:lpstr>
      <vt:lpstr>Außer Haus</vt:lpstr>
      <vt:lpstr>M1</vt:lpstr>
      <vt:lpstr>M2</vt:lpstr>
      <vt:lpstr>M3</vt:lpstr>
      <vt:lpstr>M4</vt:lpstr>
      <vt:lpstr>M5</vt:lpstr>
      <vt:lpstr>M6</vt:lpstr>
      <vt:lpstr>Druckvorlage</vt:lpstr>
      <vt:lpstr>Druckvorlage!Druckbereich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dc:creator>
  <cp:lastModifiedBy>akosakowski</cp:lastModifiedBy>
  <cp:lastPrinted>2016-10-07T05:53:02Z</cp:lastPrinted>
  <dcterms:created xsi:type="dcterms:W3CDTF">2009-02-12T16:39:43Z</dcterms:created>
  <dcterms:modified xsi:type="dcterms:W3CDTF">2016-10-12T16:56:57Z</dcterms:modified>
</cp:coreProperties>
</file>